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TreeFrog Main/Projects/Sunfish Lake/2019/"/>
    </mc:Choice>
  </mc:AlternateContent>
  <bookViews>
    <workbookView xWindow="0" yWindow="460" windowWidth="30640" windowHeight="27180" tabRatio="508" activeTab="4"/>
  </bookViews>
  <sheets>
    <sheet name="Weather" sheetId="3" r:id="rId1"/>
    <sheet name="In situ chemistry" sheetId="1" r:id="rId2"/>
    <sheet name="by date" sheetId="16" r:id="rId3"/>
    <sheet name="by station" sheetId="32" r:id="rId4"/>
    <sheet name="PC vs. Chl" sheetId="17" r:id="rId5"/>
    <sheet name="ratios" sheetId="45" r:id="rId6"/>
    <sheet name="PC RFU (log)" sheetId="38" r:id="rId7"/>
    <sheet name="Phycocyanin" sheetId="34" r:id="rId8"/>
    <sheet name="Chlo_RFU (log)" sheetId="43" r:id="rId9"/>
    <sheet name="Chlorophyll" sheetId="46" r:id="rId10"/>
    <sheet name="pH" sheetId="33" r:id="rId11"/>
    <sheet name="2017 DO curve" sheetId="40" r:id="rId12"/>
    <sheet name="2018 DO curve" sheetId="41" r:id="rId13"/>
    <sheet name="2019 DO curve" sheetId="42" r:id="rId14"/>
    <sheet name="DO" sheetId="35" r:id="rId15"/>
    <sheet name="temp" sheetId="36" r:id="rId16"/>
    <sheet name="cond" sheetId="37" r:id="rId17"/>
    <sheet name="depth profile_south" sheetId="28" r:id="rId18"/>
    <sheet name="depth profile_centre" sheetId="30" r:id="rId19"/>
    <sheet name="depth profile_north" sheetId="29" r:id="rId20"/>
    <sheet name="pH_DO_UW-TreeFrog" sheetId="18" r:id="rId2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4" i="32" l="1"/>
  <c r="J231" i="32"/>
  <c r="J198" i="32"/>
  <c r="J165" i="32"/>
  <c r="J132" i="32"/>
  <c r="J99" i="32"/>
  <c r="J66" i="32"/>
  <c r="J33" i="32"/>
  <c r="K553" i="16"/>
  <c r="K554" i="16"/>
  <c r="K555" i="16"/>
  <c r="K556" i="16"/>
  <c r="K557" i="16"/>
  <c r="K399" i="16"/>
  <c r="K400" i="16"/>
  <c r="K401" i="16"/>
  <c r="K402" i="16"/>
  <c r="K403" i="16"/>
  <c r="K247" i="16"/>
  <c r="K246" i="16"/>
  <c r="K245" i="16"/>
  <c r="K244" i="16"/>
  <c r="K243" i="16"/>
  <c r="K242" i="16"/>
  <c r="K241" i="16"/>
  <c r="K240" i="16"/>
  <c r="F494" i="1"/>
  <c r="J262" i="32"/>
  <c r="J229" i="32"/>
  <c r="J230" i="32"/>
  <c r="J196" i="32"/>
  <c r="J197" i="32"/>
  <c r="J163" i="32"/>
  <c r="J164" i="32"/>
  <c r="J130" i="32"/>
  <c r="J131" i="32"/>
  <c r="J97" i="32"/>
  <c r="J98" i="32"/>
  <c r="J64" i="32"/>
  <c r="J65" i="32"/>
  <c r="J31" i="32"/>
  <c r="J32" i="32"/>
  <c r="K544" i="16"/>
  <c r="K545" i="16"/>
  <c r="K546" i="16"/>
  <c r="K547" i="16"/>
  <c r="K548" i="16"/>
  <c r="K549" i="16"/>
  <c r="K550" i="16"/>
  <c r="K551" i="16"/>
  <c r="K552" i="16"/>
  <c r="K395" i="16"/>
  <c r="K396" i="16"/>
  <c r="K397" i="16"/>
  <c r="K398" i="16"/>
  <c r="K390" i="16"/>
  <c r="K391" i="16"/>
  <c r="K392" i="16"/>
  <c r="K393" i="16"/>
  <c r="K394" i="16"/>
  <c r="K238" i="16"/>
  <c r="K237" i="16"/>
  <c r="K236" i="16"/>
  <c r="K235" i="16"/>
  <c r="K234" i="16"/>
  <c r="K233" i="16"/>
  <c r="K232" i="16"/>
  <c r="K231" i="16"/>
  <c r="K230" i="16"/>
  <c r="K229" i="16"/>
  <c r="K228" i="16"/>
  <c r="K227" i="16"/>
  <c r="K226" i="16"/>
  <c r="K225" i="16"/>
  <c r="K224" i="16"/>
  <c r="F480" i="1"/>
  <c r="F464" i="1"/>
  <c r="J261" i="32"/>
  <c r="J228" i="32"/>
  <c r="J195" i="32"/>
  <c r="J162" i="32"/>
  <c r="J129" i="32"/>
  <c r="J96" i="32"/>
  <c r="J63" i="32"/>
  <c r="J30" i="32"/>
  <c r="K539" i="16"/>
  <c r="K540" i="16"/>
  <c r="K541" i="16"/>
  <c r="K542" i="16"/>
  <c r="K543" i="16"/>
  <c r="K386" i="16"/>
  <c r="K387" i="16"/>
  <c r="K388" i="16"/>
  <c r="K389" i="16"/>
  <c r="K223" i="16"/>
  <c r="K222" i="16"/>
  <c r="K221" i="16"/>
  <c r="K220" i="16"/>
  <c r="K219" i="16"/>
  <c r="K218" i="16"/>
  <c r="K217" i="16"/>
  <c r="K216" i="16"/>
  <c r="AH80" i="1"/>
  <c r="AH79" i="1"/>
  <c r="AH78" i="1"/>
  <c r="AH77" i="1"/>
  <c r="AH76" i="1"/>
  <c r="AH75" i="1"/>
  <c r="AH72" i="1"/>
  <c r="AH71" i="1"/>
  <c r="AH70" i="1"/>
  <c r="AH69" i="1"/>
  <c r="AH68" i="1"/>
  <c r="AH67" i="1"/>
  <c r="AH65" i="1"/>
  <c r="AH64" i="1"/>
  <c r="AH63" i="1"/>
  <c r="AH62" i="1"/>
  <c r="AH61" i="1"/>
  <c r="AH60" i="1"/>
  <c r="AH30" i="1"/>
  <c r="F449" i="1"/>
  <c r="J227" i="32"/>
  <c r="J260" i="32"/>
  <c r="J194" i="32"/>
  <c r="J161" i="32"/>
  <c r="J128" i="32"/>
  <c r="J95" i="32"/>
  <c r="J62" i="32"/>
  <c r="J29" i="32"/>
  <c r="K215" i="16"/>
  <c r="K214" i="16"/>
  <c r="K213" i="16"/>
  <c r="K212" i="16"/>
  <c r="K211" i="16"/>
  <c r="K210" i="16"/>
  <c r="K209" i="16"/>
  <c r="K208" i="16"/>
  <c r="F441" i="1"/>
  <c r="J28" i="32"/>
  <c r="J184" i="32"/>
  <c r="J193" i="32"/>
  <c r="J191" i="32"/>
  <c r="J190" i="32"/>
  <c r="J189" i="32"/>
  <c r="J188" i="32"/>
  <c r="J187" i="32"/>
  <c r="J186" i="32"/>
  <c r="J185" i="32"/>
  <c r="J160" i="32"/>
  <c r="J226" i="32"/>
  <c r="J259" i="32"/>
  <c r="J127" i="32"/>
  <c r="J94" i="32"/>
  <c r="J61" i="32"/>
  <c r="K535" i="16"/>
  <c r="K536" i="16"/>
  <c r="K537" i="16"/>
  <c r="K538" i="16"/>
  <c r="K382" i="16"/>
  <c r="K383" i="16"/>
  <c r="K384" i="16"/>
  <c r="K385" i="16"/>
  <c r="K205" i="16"/>
  <c r="K189" i="16"/>
  <c r="K181" i="16"/>
  <c r="K173" i="16"/>
  <c r="K165" i="16"/>
  <c r="K157" i="16"/>
  <c r="K149" i="16"/>
  <c r="K141" i="16"/>
  <c r="K133" i="16"/>
  <c r="K207" i="16"/>
  <c r="K202" i="16"/>
  <c r="K203" i="16"/>
  <c r="K204" i="16"/>
  <c r="K206" i="16"/>
  <c r="K201" i="16"/>
  <c r="K200" i="16"/>
  <c r="F427" i="1"/>
  <c r="K84" i="16"/>
  <c r="K70" i="16"/>
  <c r="J221" i="32"/>
  <c r="J222" i="32"/>
  <c r="J223" i="32"/>
  <c r="J224" i="32"/>
  <c r="J225" i="32"/>
  <c r="J236" i="32"/>
  <c r="J238" i="32"/>
  <c r="J239" i="32"/>
  <c r="J240" i="32"/>
  <c r="J241" i="32"/>
  <c r="J242" i="32"/>
  <c r="J243" i="32"/>
  <c r="J244" i="32"/>
  <c r="J245" i="32"/>
  <c r="J246" i="32"/>
  <c r="J247" i="32"/>
  <c r="J248" i="32"/>
  <c r="J249" i="32"/>
  <c r="J250" i="32"/>
  <c r="J251" i="32"/>
  <c r="J252" i="32"/>
  <c r="J253" i="32"/>
  <c r="J254" i="32"/>
  <c r="J255" i="32"/>
  <c r="J256" i="32"/>
  <c r="J257" i="32"/>
  <c r="J258" i="32"/>
  <c r="J156" i="32"/>
  <c r="J157" i="32"/>
  <c r="J158" i="32"/>
  <c r="J159" i="32"/>
  <c r="J200" i="32"/>
  <c r="J202" i="32"/>
  <c r="J203" i="32"/>
  <c r="J205" i="32"/>
  <c r="J206" i="32"/>
  <c r="J207" i="32"/>
  <c r="J208" i="32"/>
  <c r="J209" i="32"/>
  <c r="J210" i="32"/>
  <c r="J211" i="32"/>
  <c r="J212" i="32"/>
  <c r="J213" i="32"/>
  <c r="J214" i="32"/>
  <c r="J215" i="32"/>
  <c r="J216" i="32"/>
  <c r="J217" i="32"/>
  <c r="J218" i="32"/>
  <c r="J219" i="32"/>
  <c r="J220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35" i="32"/>
  <c r="J136" i="32"/>
  <c r="J137" i="32"/>
  <c r="J139" i="32"/>
  <c r="J140" i="32"/>
  <c r="J142" i="32"/>
  <c r="J80" i="32"/>
  <c r="J81" i="32"/>
  <c r="J82" i="32"/>
  <c r="J83" i="32"/>
  <c r="J84" i="32"/>
  <c r="J85" i="32"/>
  <c r="J86" i="32"/>
  <c r="J87" i="32"/>
  <c r="J88" i="32"/>
  <c r="J91" i="32"/>
  <c r="J92" i="32"/>
  <c r="J93" i="32"/>
  <c r="I101" i="32"/>
  <c r="J101" i="32"/>
  <c r="J102" i="32"/>
  <c r="J103" i="32"/>
  <c r="J104" i="32"/>
  <c r="J106" i="32"/>
  <c r="J107" i="32"/>
  <c r="J109" i="32"/>
  <c r="J110" i="32"/>
  <c r="J111" i="32"/>
  <c r="J112" i="32"/>
  <c r="J113" i="32"/>
  <c r="J114" i="32"/>
  <c r="J3" i="32"/>
  <c r="J4" i="32"/>
  <c r="J5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36" i="32"/>
  <c r="J37" i="32"/>
  <c r="J39" i="32"/>
  <c r="J40" i="32"/>
  <c r="J41" i="32"/>
  <c r="J43" i="32"/>
  <c r="J44" i="32"/>
  <c r="J46" i="32"/>
  <c r="J47" i="32"/>
  <c r="J48" i="32"/>
  <c r="J49" i="32"/>
  <c r="J50" i="32"/>
  <c r="J51" i="32"/>
  <c r="J52" i="32"/>
  <c r="J54" i="32"/>
  <c r="J55" i="32"/>
  <c r="J58" i="32"/>
  <c r="J59" i="32"/>
  <c r="J60" i="32"/>
  <c r="J69" i="32"/>
  <c r="J70" i="32"/>
  <c r="J73" i="32"/>
  <c r="J74" i="32"/>
  <c r="J76" i="32"/>
  <c r="J77" i="32"/>
  <c r="J79" i="32"/>
  <c r="J2" i="32"/>
  <c r="K531" i="16"/>
  <c r="K532" i="16"/>
  <c r="K533" i="16"/>
  <c r="K534" i="16"/>
  <c r="K378" i="16"/>
  <c r="K379" i="16"/>
  <c r="K380" i="16"/>
  <c r="K381" i="16"/>
  <c r="K199" i="16"/>
  <c r="K198" i="16"/>
  <c r="K196" i="16"/>
  <c r="K195" i="16"/>
  <c r="K194" i="16"/>
  <c r="K193" i="16"/>
  <c r="K192" i="16"/>
  <c r="F413" i="1"/>
  <c r="K50" i="16"/>
  <c r="K44" i="16"/>
  <c r="K47" i="16"/>
  <c r="K48" i="16"/>
  <c r="K49" i="16"/>
  <c r="K265" i="16"/>
  <c r="K42" i="16"/>
  <c r="K39" i="16"/>
  <c r="K38" i="16"/>
  <c r="K526" i="16"/>
  <c r="K527" i="16"/>
  <c r="K528" i="16"/>
  <c r="K529" i="16"/>
  <c r="K530" i="16"/>
  <c r="K373" i="16"/>
  <c r="K374" i="16"/>
  <c r="K375" i="16"/>
  <c r="K376" i="16"/>
  <c r="K377" i="16"/>
  <c r="K191" i="16"/>
  <c r="K190" i="16"/>
  <c r="K188" i="16"/>
  <c r="K187" i="16"/>
  <c r="K186" i="16"/>
  <c r="K185" i="16"/>
  <c r="K184" i="16"/>
  <c r="F397" i="1"/>
  <c r="K519" i="16"/>
  <c r="K520" i="16"/>
  <c r="K521" i="16"/>
  <c r="K522" i="16"/>
  <c r="K523" i="16"/>
  <c r="K524" i="16"/>
  <c r="K525" i="16"/>
  <c r="K513" i="16"/>
  <c r="K514" i="16"/>
  <c r="K515" i="16"/>
  <c r="K516" i="16"/>
  <c r="K517" i="16"/>
  <c r="K518" i="16"/>
  <c r="K478" i="16"/>
  <c r="K469" i="16"/>
  <c r="K470" i="16"/>
  <c r="K471" i="16"/>
  <c r="K472" i="16"/>
  <c r="K473" i="16"/>
  <c r="K474" i="16"/>
  <c r="K475" i="16"/>
  <c r="K462" i="16"/>
  <c r="K463" i="16"/>
  <c r="K464" i="16"/>
  <c r="K465" i="16"/>
  <c r="K466" i="16"/>
  <c r="K467" i="16"/>
  <c r="K468" i="16"/>
  <c r="K135" i="16"/>
  <c r="K134" i="16"/>
  <c r="K131" i="16"/>
  <c r="K130" i="16"/>
  <c r="K129" i="16"/>
  <c r="K128" i="16"/>
  <c r="K127" i="16"/>
  <c r="K126" i="16"/>
  <c r="K125" i="16"/>
  <c r="K124" i="16"/>
  <c r="K123" i="16"/>
  <c r="K122" i="16"/>
  <c r="F115" i="1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F95" i="1"/>
  <c r="K494" i="16"/>
  <c r="K493" i="16"/>
  <c r="K492" i="16"/>
  <c r="K491" i="16"/>
  <c r="K489" i="16"/>
  <c r="K488" i="16"/>
  <c r="K487" i="16"/>
  <c r="K486" i="16"/>
  <c r="K485" i="16"/>
  <c r="K484" i="16"/>
  <c r="K483" i="16"/>
  <c r="K482" i="16"/>
  <c r="K481" i="16"/>
  <c r="K480" i="16"/>
  <c r="K479" i="16"/>
  <c r="K477" i="16"/>
  <c r="K476" i="16"/>
  <c r="F377" i="1"/>
  <c r="K510" i="16"/>
  <c r="K511" i="16"/>
  <c r="K501" i="16"/>
  <c r="K502" i="16"/>
  <c r="K503" i="16"/>
  <c r="K504" i="16"/>
  <c r="K509" i="16"/>
  <c r="K508" i="16"/>
  <c r="K507" i="16"/>
  <c r="K506" i="16"/>
  <c r="K500" i="16"/>
  <c r="K499" i="16"/>
  <c r="K498" i="16"/>
  <c r="K497" i="16"/>
  <c r="K496" i="16"/>
  <c r="K495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183" i="16"/>
  <c r="K182" i="16"/>
  <c r="K180" i="16"/>
  <c r="K179" i="16"/>
  <c r="K178" i="16"/>
  <c r="K177" i="16"/>
  <c r="K176" i="16"/>
  <c r="K175" i="16"/>
  <c r="K174" i="16"/>
  <c r="K172" i="16"/>
  <c r="K171" i="16"/>
  <c r="K168" i="16"/>
  <c r="F357" i="1"/>
  <c r="K272" i="16"/>
  <c r="K273" i="16"/>
  <c r="K354" i="16"/>
  <c r="K355" i="16"/>
  <c r="K356" i="16"/>
  <c r="K357" i="16"/>
  <c r="K358" i="16"/>
  <c r="K253" i="16"/>
  <c r="K167" i="16"/>
  <c r="K166" i="16"/>
  <c r="K164" i="16"/>
  <c r="K163" i="16"/>
  <c r="K160" i="16"/>
  <c r="AN337" i="1"/>
  <c r="AI325" i="1"/>
  <c r="F338" i="1"/>
  <c r="K348" i="16"/>
  <c r="K349" i="16"/>
  <c r="K350" i="16"/>
  <c r="K351" i="16"/>
  <c r="K352" i="16"/>
  <c r="K159" i="16"/>
  <c r="K158" i="16"/>
  <c r="K156" i="16"/>
  <c r="K155" i="16"/>
  <c r="K154" i="16"/>
  <c r="K153" i="16"/>
  <c r="K152" i="16"/>
  <c r="F323" i="1"/>
  <c r="D102" i="32"/>
  <c r="K347" i="16"/>
  <c r="K341" i="16"/>
  <c r="K342" i="16"/>
  <c r="K343" i="16"/>
  <c r="K344" i="16"/>
  <c r="K345" i="16"/>
  <c r="K346" i="16"/>
  <c r="K255" i="16"/>
  <c r="K252" i="16"/>
  <c r="K148" i="16"/>
  <c r="K147" i="16"/>
  <c r="K145" i="16"/>
  <c r="K151" i="16"/>
  <c r="K150" i="16"/>
  <c r="K146" i="16"/>
  <c r="K144" i="16"/>
  <c r="F304" i="1"/>
  <c r="K412" i="16"/>
  <c r="K411" i="16"/>
  <c r="K410" i="16"/>
  <c r="K409" i="16"/>
  <c r="K336" i="16"/>
  <c r="K337" i="16"/>
  <c r="K338" i="16"/>
  <c r="K339" i="16"/>
  <c r="K340" i="16"/>
  <c r="K143" i="16"/>
  <c r="K142" i="16"/>
  <c r="K139" i="16"/>
  <c r="K138" i="16"/>
  <c r="K136" i="16"/>
  <c r="F284" i="1"/>
  <c r="F269" i="1"/>
  <c r="K332" i="16"/>
  <c r="K333" i="16"/>
  <c r="K334" i="16"/>
  <c r="K335" i="16"/>
  <c r="K260" i="16"/>
  <c r="K327" i="16"/>
  <c r="K328" i="16"/>
  <c r="K329" i="16"/>
  <c r="K330" i="16"/>
  <c r="K331" i="16"/>
  <c r="F254" i="1"/>
  <c r="K317" i="16"/>
  <c r="K318" i="16"/>
  <c r="K319" i="16"/>
  <c r="K320" i="16"/>
  <c r="K321" i="16"/>
  <c r="K322" i="16"/>
  <c r="K323" i="16"/>
  <c r="K324" i="16"/>
  <c r="K325" i="16"/>
  <c r="K326" i="16"/>
  <c r="F227" i="1"/>
  <c r="K310" i="16"/>
  <c r="K311" i="16"/>
  <c r="K312" i="16"/>
  <c r="K313" i="16"/>
  <c r="K314" i="16"/>
  <c r="K315" i="16"/>
  <c r="K316" i="16"/>
  <c r="F208" i="1"/>
  <c r="K456" i="16"/>
  <c r="K457" i="16"/>
  <c r="K458" i="16"/>
  <c r="K459" i="16"/>
  <c r="K460" i="16"/>
  <c r="K461" i="16"/>
  <c r="K305" i="16"/>
  <c r="K306" i="16"/>
  <c r="K307" i="16"/>
  <c r="K308" i="16"/>
  <c r="K309" i="16"/>
  <c r="K101" i="16"/>
  <c r="K100" i="16"/>
  <c r="F192" i="1"/>
  <c r="K451" i="16"/>
  <c r="K452" i="16"/>
  <c r="K453" i="16"/>
  <c r="K454" i="16"/>
  <c r="K455" i="16"/>
  <c r="K99" i="16"/>
  <c r="K98" i="16"/>
  <c r="K97" i="16"/>
  <c r="K96" i="16"/>
  <c r="K95" i="16"/>
  <c r="K94" i="16"/>
  <c r="K93" i="16"/>
  <c r="F181" i="1"/>
  <c r="K450" i="16"/>
  <c r="K449" i="16"/>
  <c r="K448" i="16"/>
  <c r="K447" i="16"/>
  <c r="K446" i="16"/>
  <c r="K445" i="16"/>
  <c r="K444" i="16"/>
  <c r="K304" i="16"/>
  <c r="K303" i="16"/>
  <c r="K302" i="16"/>
  <c r="K301" i="16"/>
  <c r="K300" i="16"/>
  <c r="K299" i="16"/>
  <c r="K92" i="16"/>
  <c r="K91" i="16"/>
  <c r="K90" i="16"/>
  <c r="K89" i="16"/>
  <c r="K88" i="16"/>
  <c r="K87" i="16"/>
  <c r="K86" i="16"/>
  <c r="F162" i="1"/>
  <c r="K428" i="16"/>
  <c r="K423" i="16"/>
  <c r="K288" i="16"/>
  <c r="K283" i="16"/>
  <c r="K27" i="16"/>
  <c r="K441" i="16"/>
  <c r="K440" i="16"/>
  <c r="K439" i="16"/>
  <c r="K438" i="16"/>
  <c r="K296" i="16"/>
  <c r="K295" i="16"/>
  <c r="K294" i="16"/>
  <c r="K293" i="16"/>
  <c r="K270" i="16"/>
  <c r="K269" i="16"/>
  <c r="K82" i="16"/>
  <c r="K83" i="16"/>
  <c r="K85" i="16"/>
  <c r="K79" i="16"/>
  <c r="X142" i="1"/>
  <c r="P142" i="1"/>
  <c r="F140" i="1"/>
  <c r="K289" i="16"/>
  <c r="K290" i="16"/>
  <c r="K429" i="16"/>
  <c r="K430" i="16"/>
  <c r="K431" i="16"/>
  <c r="K432" i="16"/>
  <c r="K433" i="16"/>
  <c r="K434" i="16"/>
  <c r="K435" i="16"/>
  <c r="K78" i="16"/>
  <c r="K76" i="16"/>
  <c r="K75" i="16"/>
  <c r="K72" i="16"/>
  <c r="K73" i="16"/>
  <c r="K77" i="16"/>
  <c r="K74" i="16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4" i="18"/>
  <c r="K284" i="16"/>
  <c r="K285" i="16"/>
  <c r="K286" i="16"/>
  <c r="K287" i="16"/>
  <c r="K71" i="16"/>
  <c r="K69" i="16"/>
  <c r="K68" i="16"/>
  <c r="K67" i="16"/>
  <c r="K66" i="16"/>
  <c r="K275" i="16"/>
  <c r="K65" i="16"/>
  <c r="K276" i="16"/>
  <c r="K261" i="16"/>
  <c r="K268" i="16"/>
  <c r="K263" i="16"/>
  <c r="K266" i="16"/>
  <c r="K267" i="16"/>
  <c r="K424" i="16"/>
  <c r="K425" i="16"/>
  <c r="K426" i="16"/>
  <c r="K427" i="16"/>
  <c r="K418" i="16"/>
  <c r="K419" i="16"/>
  <c r="K420" i="16"/>
  <c r="K421" i="16"/>
  <c r="K422" i="16"/>
  <c r="K63" i="16"/>
  <c r="K64" i="16"/>
  <c r="K58" i="16"/>
  <c r="F83" i="1"/>
  <c r="M3" i="17"/>
  <c r="K53" i="16"/>
  <c r="K51" i="16"/>
  <c r="K52" i="16"/>
  <c r="K54" i="16"/>
  <c r="K55" i="16"/>
  <c r="K56" i="16"/>
  <c r="K57" i="16"/>
  <c r="F76" i="1"/>
  <c r="F68" i="1"/>
  <c r="K2" i="16"/>
  <c r="K46" i="16"/>
  <c r="K45" i="16"/>
  <c r="K249" i="16"/>
  <c r="K264" i="16"/>
  <c r="F61" i="1"/>
  <c r="AH58" i="1"/>
  <c r="AH57" i="1"/>
  <c r="AH54" i="1"/>
  <c r="AH43" i="1"/>
  <c r="AH56" i="1"/>
  <c r="AH55" i="1"/>
  <c r="AH39" i="1"/>
  <c r="K278" i="16"/>
  <c r="K277" i="16"/>
  <c r="K274" i="16"/>
  <c r="K28" i="16"/>
  <c r="K21" i="16"/>
  <c r="K7" i="16"/>
  <c r="K31" i="16"/>
  <c r="K17" i="16"/>
  <c r="K10" i="16"/>
  <c r="K18" i="16"/>
  <c r="K11" i="16"/>
  <c r="K26" i="16"/>
  <c r="K19" i="16"/>
  <c r="K12" i="16"/>
  <c r="E12" i="16"/>
  <c r="J5" i="16"/>
  <c r="K5" i="16"/>
  <c r="K259" i="16"/>
  <c r="K258" i="16"/>
  <c r="K23" i="16"/>
  <c r="K16" i="16"/>
  <c r="K9" i="16"/>
  <c r="K257" i="16"/>
  <c r="K256" i="16"/>
  <c r="I254" i="16"/>
  <c r="K254" i="16"/>
  <c r="K29" i="16"/>
  <c r="K251" i="16"/>
  <c r="K250" i="16"/>
  <c r="K20" i="16"/>
  <c r="K13" i="16"/>
  <c r="AR10" i="1"/>
  <c r="AR14" i="1"/>
  <c r="AR15" i="1"/>
  <c r="F55" i="1"/>
  <c r="AH42" i="1"/>
  <c r="AH44" i="1"/>
  <c r="AH40" i="1"/>
  <c r="AH41" i="1"/>
  <c r="AN10" i="1"/>
  <c r="AN12" i="1"/>
  <c r="X8" i="1"/>
  <c r="AH8" i="1"/>
  <c r="AN15" i="1"/>
  <c r="AN14" i="1"/>
  <c r="AR12" i="1"/>
  <c r="AE24" i="1"/>
  <c r="AE23" i="1"/>
  <c r="AE14" i="1"/>
  <c r="AH29" i="1"/>
  <c r="AH28" i="1"/>
  <c r="AH27" i="1"/>
  <c r="AH26" i="1"/>
  <c r="AH25" i="1"/>
  <c r="P5" i="1"/>
  <c r="P8" i="1"/>
  <c r="AH19" i="1"/>
  <c r="AH18" i="1"/>
  <c r="AH17" i="1"/>
  <c r="AH16" i="1"/>
  <c r="L19" i="1"/>
  <c r="AH15" i="1"/>
  <c r="AH14" i="1"/>
  <c r="AH6" i="1"/>
  <c r="AH5" i="1"/>
  <c r="AH4" i="1"/>
  <c r="AH3" i="1"/>
  <c r="AR16" i="1"/>
  <c r="AR18" i="1"/>
  <c r="Y57" i="1"/>
  <c r="Y35" i="1"/>
  <c r="Y25" i="1"/>
  <c r="Y46" i="1"/>
  <c r="Y26" i="1"/>
  <c r="Y47" i="1"/>
  <c r="Y16" i="1"/>
  <c r="Y55" i="1"/>
  <c r="Y3" i="1"/>
  <c r="Y17" i="1"/>
  <c r="Y8" i="1"/>
  <c r="Y34" i="1"/>
  <c r="Y13" i="1"/>
  <c r="Y53" i="1"/>
  <c r="Y33" i="1"/>
  <c r="Y12" i="1"/>
  <c r="Y42" i="1"/>
  <c r="Y15" i="1"/>
  <c r="Y41" i="1"/>
  <c r="Y19" i="1"/>
  <c r="Y50" i="1"/>
  <c r="AN16" i="1"/>
  <c r="Y9" i="1"/>
  <c r="Y5" i="1"/>
  <c r="Y11" i="1"/>
  <c r="Y58" i="1"/>
  <c r="Y10" i="1"/>
  <c r="Y45" i="1"/>
  <c r="Y28" i="1"/>
  <c r="Y49" i="1"/>
  <c r="Y27" i="1"/>
  <c r="Y54" i="1"/>
  <c r="Y24" i="1"/>
  <c r="Y6" i="1"/>
  <c r="Y44" i="1"/>
  <c r="Y23" i="1"/>
  <c r="Y52" i="1"/>
  <c r="Y30" i="1"/>
  <c r="Y4" i="1"/>
  <c r="Y29" i="1"/>
  <c r="Y7" i="1"/>
  <c r="Y56" i="1"/>
  <c r="AH7" i="1"/>
  <c r="Y51" i="1"/>
  <c r="Y22" i="1"/>
  <c r="Y14" i="1"/>
  <c r="Y39" i="1"/>
</calcChain>
</file>

<file path=xl/comments1.xml><?xml version="1.0" encoding="utf-8"?>
<comments xmlns="http://schemas.openxmlformats.org/spreadsheetml/2006/main">
  <authors>
    <author>Jill Crumb</author>
  </authors>
  <commentList>
    <comment ref="O2" authorId="0">
      <text>
        <r>
          <rPr>
            <b/>
            <sz val="12"/>
            <color rgb="FF000000"/>
            <rFont val="Calibri"/>
            <family val="2"/>
          </rPr>
          <t>Jill Crumb: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3"/>
            <color rgb="FF000000"/>
            <rFont val="Calibri"/>
            <family val="2"/>
          </rPr>
          <t>TDS is a calculated value, either internally within the probe or by hand calculation.</t>
        </r>
      </text>
    </comment>
    <comment ref="S2" authorId="0">
      <text>
        <r>
          <rPr>
            <b/>
            <sz val="9"/>
            <color indexed="81"/>
            <rFont val="Calibri"/>
            <family val="2"/>
          </rPr>
          <t>Jill Crumb:</t>
        </r>
        <r>
          <rPr>
            <sz val="9"/>
            <color indexed="81"/>
            <rFont val="Calibri"/>
            <family val="2"/>
          </rPr>
          <t xml:space="preserve">
ELISA method</t>
        </r>
      </text>
    </comment>
    <comment ref="T2" authorId="0">
      <text>
        <r>
          <rPr>
            <b/>
            <sz val="9"/>
            <color indexed="81"/>
            <rFont val="Calibri"/>
            <family val="2"/>
          </rPr>
          <t>Jill Crumb:</t>
        </r>
        <r>
          <rPr>
            <sz val="9"/>
            <color indexed="81"/>
            <rFont val="Calibri"/>
            <family val="2"/>
          </rPr>
          <t xml:space="preserve">
LC-MS/MS</t>
        </r>
      </text>
    </comment>
    <comment ref="L28" authorId="0">
      <text>
        <r>
          <rPr>
            <b/>
            <sz val="10"/>
            <color indexed="81"/>
            <rFont val="Calibri"/>
            <family val="2"/>
          </rPr>
          <t>Jill Crumb:</t>
        </r>
        <r>
          <rPr>
            <sz val="10"/>
            <color indexed="81"/>
            <rFont val="Calibri"/>
            <family val="2"/>
          </rPr>
          <t xml:space="preserve">
written as 16.38. This seems too high. Should be closer to 8</t>
        </r>
      </text>
    </comment>
    <comment ref="T42" authorId="0">
      <text>
        <r>
          <rPr>
            <b/>
            <sz val="9"/>
            <color rgb="FF000000"/>
            <rFont val="Calibri"/>
            <family val="2"/>
          </rPr>
          <t>Jill Crumb: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12 variants x 0.02 still does not add up to 32 ug/L</t>
        </r>
      </text>
    </comment>
    <comment ref="V42" authorId="0">
      <text>
        <r>
          <rPr>
            <b/>
            <sz val="9"/>
            <color indexed="81"/>
            <rFont val="Calibri"/>
            <family val="2"/>
          </rPr>
          <t>Jill Crumb:</t>
        </r>
        <r>
          <rPr>
            <sz val="9"/>
            <color indexed="81"/>
            <rFont val="Calibri"/>
            <family val="2"/>
          </rPr>
          <t xml:space="preserve">
only MC-LR detected at 0.41 ug/L</t>
        </r>
      </text>
    </comment>
    <comment ref="W357" authorId="0">
      <text>
        <r>
          <rPr>
            <b/>
            <sz val="10"/>
            <color indexed="81"/>
            <rFont val="Calibri"/>
            <family val="2"/>
          </rPr>
          <t>Jill Crumb:
control line pale, very hard to interpret</t>
        </r>
      </text>
    </comment>
  </commentList>
</comments>
</file>

<file path=xl/comments2.xml><?xml version="1.0" encoding="utf-8"?>
<comments xmlns="http://schemas.openxmlformats.org/spreadsheetml/2006/main">
  <authors>
    <author>Jill Crumb</author>
  </authors>
  <commentList>
    <comment ref="I5" authorId="0">
      <text>
        <r>
          <rPr>
            <b/>
            <sz val="9"/>
            <color indexed="81"/>
            <rFont val="Calibri"/>
            <family val="2"/>
          </rPr>
          <t>Jill Crumb:</t>
        </r>
        <r>
          <rPr>
            <sz val="9"/>
            <color indexed="81"/>
            <rFont val="Calibri"/>
            <family val="2"/>
          </rPr>
          <t xml:space="preserve">
take the 1.82 instead of the average of 11.91 b/c errors from flowing water</t>
        </r>
      </text>
    </comment>
  </commentList>
</comments>
</file>

<file path=xl/comments3.xml><?xml version="1.0" encoding="utf-8"?>
<comments xmlns="http://schemas.openxmlformats.org/spreadsheetml/2006/main">
  <authors>
    <author>Jill Crumb</author>
  </authors>
  <commentList>
    <comment ref="H101" authorId="0">
      <text>
        <r>
          <rPr>
            <b/>
            <sz val="9"/>
            <color rgb="FF000000"/>
            <rFont val="Calibri"/>
            <family val="2"/>
          </rPr>
          <t>Jill Crumb: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take the 1.82 instead of the average of 11.91 b/c errors from flowing water</t>
        </r>
      </text>
    </comment>
  </commentList>
</comments>
</file>

<file path=xl/sharedStrings.xml><?xml version="1.0" encoding="utf-8"?>
<sst xmlns="http://schemas.openxmlformats.org/spreadsheetml/2006/main" count="2964" uniqueCount="393">
  <si>
    <t>Date</t>
  </si>
  <si>
    <t>Air Temp (°C)</t>
  </si>
  <si>
    <t>Current conditions</t>
  </si>
  <si>
    <t>Rain within past 24 hr</t>
  </si>
  <si>
    <t>Cloud coverage (%)</t>
  </si>
  <si>
    <t>Beaufort Scale #</t>
  </si>
  <si>
    <t>Wind Direction Towards</t>
  </si>
  <si>
    <t>Visible Bloom</t>
  </si>
  <si>
    <t>PC-RFU elevated</t>
  </si>
  <si>
    <t>Notes</t>
  </si>
  <si>
    <t>sunny</t>
  </si>
  <si>
    <t>no</t>
  </si>
  <si>
    <t>1-2</t>
  </si>
  <si>
    <t>S</t>
  </si>
  <si>
    <t>first day, no chem collected (not a sampling day). Establish stations</t>
  </si>
  <si>
    <t>light rain</t>
  </si>
  <si>
    <t>50-100</t>
  </si>
  <si>
    <t>0-1</t>
  </si>
  <si>
    <t>n/a</t>
  </si>
  <si>
    <t>yes</t>
  </si>
  <si>
    <t xml:space="preserve">very </t>
  </si>
  <si>
    <t>send to Hedy. MOE to do taxonomy &amp; MC + anatoxin</t>
  </si>
  <si>
    <t>rain</t>
  </si>
  <si>
    <t>2</t>
  </si>
  <si>
    <t>N</t>
  </si>
  <si>
    <t>scum present previous day, and bloom appeared mixed into water column</t>
  </si>
  <si>
    <t>moderate</t>
  </si>
  <si>
    <t>scum on east side, wind driven. Select areas sampled only.</t>
  </si>
  <si>
    <t>E</t>
  </si>
  <si>
    <t>scum on east side, wind driven</t>
  </si>
  <si>
    <t>50-80</t>
  </si>
  <si>
    <t>Planktothrix found at 8.8m. Depth profiling</t>
  </si>
  <si>
    <t>overcast</t>
  </si>
  <si>
    <t>tiny scum</t>
  </si>
  <si>
    <t>tiny scum at S and E ends. Depth profiling</t>
  </si>
  <si>
    <t>W</t>
  </si>
  <si>
    <t>Depth profiling</t>
  </si>
  <si>
    <t>tiny, bright blue scum behind Sue's dock on W side.  Depth profiling</t>
  </si>
  <si>
    <t>variable</t>
  </si>
  <si>
    <t>SE</t>
  </si>
  <si>
    <t>tiny bloom (near Sue's dock) reported a few days prior but gone when sampling.  Depth profiling</t>
  </si>
  <si>
    <t>overcast/sun</t>
  </si>
  <si>
    <t>calm day. Tiny bloom (30x50 cm) 5m left/south of Caputo Crk. Otherwise lake very clear</t>
  </si>
  <si>
    <t>30-40</t>
  </si>
  <si>
    <t>Depth profiling, add mid-centre of lake to profiling</t>
  </si>
  <si>
    <t>NW</t>
  </si>
  <si>
    <t>Depth profiling; blue-greens developing (low counts) at depth</t>
  </si>
  <si>
    <t>drizzle</t>
  </si>
  <si>
    <t>tiny (2x2 cm) floating cyano mats at west side of lake</t>
  </si>
  <si>
    <t>at north end of lake, a few small (0.5x1m) cyanobacteria surface scums w/tiny floating cyano mats (2x2 cm). Elevated chlorophyll and phycocyanin levels when probe placed into scums</t>
  </si>
  <si>
    <t>1</t>
  </si>
  <si>
    <t>mats</t>
  </si>
  <si>
    <t>at N, W &amp; S shores of lake, numerous small (10 x 10 cm) cyanobacteria mats w/earthy odour. A few dead fish near mats. Elevated phycocyanin levels when probe placed into scums</t>
  </si>
  <si>
    <t>at N, W &amp; S shores of lake, numerous small (10 x 10 cm) cyanobacteria mats w/earthy odour. Large, mature multilayered mats at outflow (formed in deeper water on slopes). Many locations are &lt; 4:1 ratio of greens: blues</t>
  </si>
  <si>
    <t>north end of lake has small mats at inflows. Depth profiling indicates cyanos are dispersed throughout water column and increasing in number. Many locations are &lt; 4:1 ratio of greens: blues</t>
  </si>
  <si>
    <t>-1</t>
  </si>
  <si>
    <t>mildly</t>
  </si>
  <si>
    <t>shorelines clear from plants &amp; algae mats that persisted most of the season. Low chlorophyll: phycocyanin ratio because chlorophyll levels low</t>
  </si>
  <si>
    <t>50-70</t>
  </si>
  <si>
    <t>water clarity/depth very good. Minimal growth of macrophytes and submergent vegetation at this point</t>
  </si>
  <si>
    <t>raining</t>
  </si>
  <si>
    <t>minor aquatic veg &amp; green mats at inflow of the north tribs (Henderson Crk &amp; Spring); otherwise all else very clear. Outflow also has minor submergent growth</t>
  </si>
  <si>
    <t>20-25</t>
  </si>
  <si>
    <t>rapid &amp; abundant submergent vegetation growth (entire lake, shallow zone) since 3 weeks ago.  Floating plant parts in water in north half of lake.</t>
  </si>
  <si>
    <t>slighly hazy</t>
  </si>
  <si>
    <t>lots of pollen on water; healthy smelling lake</t>
  </si>
  <si>
    <t>sun/cloudy</t>
  </si>
  <si>
    <t>25 (increasing)</t>
  </si>
  <si>
    <t>lots of matting</t>
  </si>
  <si>
    <t>100</t>
  </si>
  <si>
    <t>dense emergent veg in north end. Some floating cyano mats along north &amp; west banks, &amp; near outlfow</t>
  </si>
  <si>
    <t>UTM (17 T)</t>
  </si>
  <si>
    <t>Hedy</t>
  </si>
  <si>
    <t>Interpretation</t>
  </si>
  <si>
    <t>Formula</t>
  </si>
  <si>
    <t>ND = non detect</t>
  </si>
  <si>
    <t>Stn no.</t>
  </si>
  <si>
    <t>easting</t>
  </si>
  <si>
    <t>northing</t>
  </si>
  <si>
    <t>Time</t>
  </si>
  <si>
    <t>E. coli (CFU/100 mL)</t>
  </si>
  <si>
    <t>E.coli for graphing</t>
  </si>
  <si>
    <t>F-specific coliphages (pfu/100 mL)</t>
  </si>
  <si>
    <t>Human or Animal F-RNA</t>
  </si>
  <si>
    <t>pH</t>
  </si>
  <si>
    <t>DO (mg/L)</t>
  </si>
  <si>
    <t>Water Temp (°C)</t>
  </si>
  <si>
    <r>
      <t>SC (mS/cm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>)</t>
    </r>
  </si>
  <si>
    <t>TDS (mg/L)</t>
  </si>
  <si>
    <t>PC-RFU</t>
  </si>
  <si>
    <t>cells/mL</t>
  </si>
  <si>
    <t>biomass</t>
  </si>
  <si>
    <t>Total Microcystin (ug/L) ELISA</t>
  </si>
  <si>
    <t>Other MC variants (ug/L) LC-MS/MS</t>
  </si>
  <si>
    <t>Anatoxin (ug/L) LC-MS/MS</t>
  </si>
  <si>
    <t>re-analysis of variants (MDL=0.2 ug/L)</t>
  </si>
  <si>
    <r>
      <rPr>
        <b/>
        <sz val="12"/>
        <color theme="1"/>
        <rFont val="Arial Narrow"/>
        <family val="2"/>
      </rPr>
      <t>Abraxis strips</t>
    </r>
    <r>
      <rPr>
        <sz val="12"/>
        <color theme="1"/>
        <rFont val="Arial Narrow"/>
        <family val="2"/>
      </rPr>
      <t xml:space="preserve"> (ug/L total microcystin)</t>
    </r>
  </si>
  <si>
    <t>Chl-A (RFU)</t>
  </si>
  <si>
    <t>Chl-A (ug/L)</t>
  </si>
  <si>
    <t>Secchi disk (m)</t>
  </si>
  <si>
    <r>
      <t>NO</t>
    </r>
    <r>
      <rPr>
        <vertAlign val="subscript"/>
        <sz val="12"/>
        <color theme="2" tint="-0.499984740745262"/>
        <rFont val="Arial Narrow"/>
        <family val="2"/>
      </rPr>
      <t>3</t>
    </r>
    <r>
      <rPr>
        <vertAlign val="superscript"/>
        <sz val="12"/>
        <color theme="2" tint="-0.499984740745262"/>
        <rFont val="Arial Narrow"/>
        <family val="2"/>
      </rPr>
      <t>-</t>
    </r>
    <r>
      <rPr>
        <sz val="12"/>
        <color theme="2" tint="-0.499984740745262"/>
        <rFont val="Arial Narrow"/>
        <family val="2"/>
      </rPr>
      <t>-N (mg/L)</t>
    </r>
  </si>
  <si>
    <r>
      <t>PO</t>
    </r>
    <r>
      <rPr>
        <vertAlign val="subscript"/>
        <sz val="12"/>
        <color rgb="FF3366FF"/>
        <rFont val="Arial Narrow"/>
        <family val="2"/>
      </rPr>
      <t>4</t>
    </r>
    <r>
      <rPr>
        <vertAlign val="superscript"/>
        <sz val="12"/>
        <color rgb="FF3366FF"/>
        <rFont val="Arial Narrow"/>
        <family val="2"/>
      </rPr>
      <t>3-</t>
    </r>
    <r>
      <rPr>
        <sz val="12"/>
        <color rgb="FF3366FF"/>
        <rFont val="Arial Narrow"/>
        <family val="2"/>
      </rPr>
      <t xml:space="preserve"> (mg/L)</t>
    </r>
  </si>
  <si>
    <r>
      <t>PO</t>
    </r>
    <r>
      <rPr>
        <vertAlign val="subscript"/>
        <sz val="12"/>
        <color rgb="FF3366FF"/>
        <rFont val="Arial Narrow"/>
        <family val="2"/>
      </rPr>
      <t>4</t>
    </r>
    <r>
      <rPr>
        <vertAlign val="superscript"/>
        <sz val="12"/>
        <color rgb="FF3366FF"/>
        <rFont val="Arial Narrow"/>
        <family val="2"/>
      </rPr>
      <t>3-</t>
    </r>
    <r>
      <rPr>
        <sz val="12"/>
        <color rgb="FF3366FF"/>
        <rFont val="Arial Narrow"/>
        <family val="2"/>
      </rPr>
      <t xml:space="preserve"> (</t>
    </r>
    <r>
      <rPr>
        <sz val="12"/>
        <color rgb="FF3366FF"/>
        <rFont val="Arial"/>
        <family val="2"/>
      </rPr>
      <t>μ</t>
    </r>
    <r>
      <rPr>
        <sz val="12"/>
        <color rgb="FF3366FF"/>
        <rFont val="Arial Narrow"/>
        <family val="2"/>
      </rPr>
      <t>g/L)</t>
    </r>
  </si>
  <si>
    <t>Comments</t>
  </si>
  <si>
    <t>A1</t>
  </si>
  <si>
    <t>Henderson Creek</t>
  </si>
  <si>
    <t>-</t>
  </si>
  <si>
    <t>avg pH</t>
  </si>
  <si>
    <t>A2</t>
  </si>
  <si>
    <t>Weber Creek</t>
  </si>
  <si>
    <t>avg DO</t>
  </si>
  <si>
    <t>A3</t>
  </si>
  <si>
    <t>Meyer / Caputo Shallows</t>
  </si>
  <si>
    <t>Jill</t>
  </si>
  <si>
    <t>0.08 to 0.24</t>
  </si>
  <si>
    <t>avg Temp</t>
  </si>
  <si>
    <t>A4a</t>
  </si>
  <si>
    <t xml:space="preserve">Caputo Creek </t>
  </si>
  <si>
    <t>Bruce</t>
  </si>
  <si>
    <t>avg SC</t>
  </si>
  <si>
    <t>A4b</t>
  </si>
  <si>
    <r>
      <t>2</t>
    </r>
    <r>
      <rPr>
        <vertAlign val="superscript"/>
        <sz val="12"/>
        <color rgb="FF000000"/>
        <rFont val="Arial Narrow"/>
        <family val="2"/>
      </rPr>
      <t>nd</t>
    </r>
    <r>
      <rPr>
        <sz val="12"/>
        <color rgb="FF000000"/>
        <rFont val="Arial Narrow"/>
        <family val="2"/>
      </rPr>
      <t xml:space="preserve"> location 2m from shore</t>
    </r>
  </si>
  <si>
    <t>Kevin</t>
  </si>
  <si>
    <t>avg PC-RFU</t>
  </si>
  <si>
    <t>A5a</t>
  </si>
  <si>
    <t>Hart / Fleischauer Creek</t>
  </si>
  <si>
    <r>
      <t>1.82 to 22.00;</t>
    </r>
    <r>
      <rPr>
        <sz val="12"/>
        <color rgb="FF008000"/>
        <rFont val="Arial Narrow"/>
        <family val="2"/>
      </rPr>
      <t xml:space="preserve"> 26.00 to 157.15</t>
    </r>
    <r>
      <rPr>
        <sz val="12"/>
        <rFont val="Arial Narrow"/>
        <family val="2"/>
      </rPr>
      <t xml:space="preserve"> - elevated if flowing</t>
    </r>
  </si>
  <si>
    <t>avg Chl-RFU</t>
  </si>
  <si>
    <t>A5b</t>
  </si>
  <si>
    <t>2nd location 3m east of log, 10 m from shore</t>
  </si>
  <si>
    <t>ug/L PC</t>
  </si>
  <si>
    <t>rfu : ug/L</t>
  </si>
  <si>
    <t>ug/L Chl</t>
  </si>
  <si>
    <t>rfu :/ug/L</t>
  </si>
  <si>
    <t>A6</t>
  </si>
  <si>
    <t>Front of Forristal</t>
  </si>
  <si>
    <t>GRCA notes:  30 Oct, 2012 data HVR</t>
  </si>
  <si>
    <t>A7</t>
  </si>
  <si>
    <t>Centre-south of lake</t>
  </si>
  <si>
    <t>A8</t>
  </si>
  <si>
    <t>Centre-north of lake (b/w Weber &amp; Carlisle)</t>
  </si>
  <si>
    <t>avg</t>
  </si>
  <si>
    <t>A9</t>
  </si>
  <si>
    <t>outlet of lake</t>
  </si>
  <si>
    <t>non-type</t>
  </si>
  <si>
    <t>ND</t>
  </si>
  <si>
    <t>2014 data HVR</t>
  </si>
  <si>
    <t>H &amp; A</t>
  </si>
  <si>
    <r>
      <t xml:space="preserve">B/w A3 &amp; A5: </t>
    </r>
    <r>
      <rPr>
        <sz val="12"/>
        <color rgb="FF008000"/>
        <rFont val="Arial Narrow"/>
        <family val="2"/>
      </rPr>
      <t>Chl-RFU = 0.27</t>
    </r>
    <r>
      <rPr>
        <sz val="12"/>
        <rFont val="Arial Narrow"/>
        <family val="2"/>
      </rPr>
      <t xml:space="preserve">; </t>
    </r>
    <r>
      <rPr>
        <sz val="12"/>
        <color theme="8"/>
        <rFont val="Arial Narrow"/>
        <family val="2"/>
      </rPr>
      <t>PC-RFU = 0.00</t>
    </r>
  </si>
  <si>
    <t>&gt;100</t>
  </si>
  <si>
    <t>A</t>
  </si>
  <si>
    <t>Maria</t>
  </si>
  <si>
    <t>total avg</t>
  </si>
  <si>
    <t>Nancy</t>
  </si>
  <si>
    <t>DO = 7.22 to 7.54</t>
  </si>
  <si>
    <t>Exceedances</t>
  </si>
  <si>
    <t>oligo</t>
  </si>
  <si>
    <t>meso</t>
  </si>
  <si>
    <t>eu</t>
  </si>
  <si>
    <t>TP</t>
  </si>
  <si>
    <t>ug/L</t>
  </si>
  <si>
    <t>NO3-N</t>
  </si>
  <si>
    <t>mg/L</t>
  </si>
  <si>
    <t>Chl-a</t>
  </si>
  <si>
    <t>peak Chl</t>
  </si>
  <si>
    <t>10 cm secchi disk</t>
  </si>
  <si>
    <t>Chl-RFU = 1.66-3.38</t>
  </si>
  <si>
    <t>Results from 22 Sept (2016) bloom</t>
  </si>
  <si>
    <t>MDL = ? ug/L</t>
  </si>
  <si>
    <t>MDL = 0.2 ug/L</t>
  </si>
  <si>
    <t>Photos 1-4</t>
  </si>
  <si>
    <t>Anatoxin-A</t>
  </si>
  <si>
    <t>0.020 ug/L</t>
  </si>
  <si>
    <t>desmethylmicrocystin-RR</t>
  </si>
  <si>
    <t xml:space="preserve">0.020 ug/L </t>
  </si>
  <si>
    <t>Microcystin-RR</t>
  </si>
  <si>
    <t>Photos 5-6</t>
  </si>
  <si>
    <t>Microcystin-LA</t>
  </si>
  <si>
    <t>Photos 6-7</t>
  </si>
  <si>
    <t>desmethylmicrocystin-LR</t>
  </si>
  <si>
    <t>Photos 7-8</t>
  </si>
  <si>
    <t>Microcystin-LR</t>
  </si>
  <si>
    <t>guideline</t>
  </si>
  <si>
    <t>&lt;200</t>
  </si>
  <si>
    <t>Health Canada</t>
  </si>
  <si>
    <r>
      <t>only PO</t>
    </r>
    <r>
      <rPr>
        <vertAlign val="subscript"/>
        <sz val="12"/>
        <color rgb="FFFF0000"/>
        <rFont val="Calibri"/>
        <family val="2"/>
        <scheme val="minor"/>
      </rPr>
      <t>4</t>
    </r>
    <r>
      <rPr>
        <sz val="12"/>
        <color rgb="FFFF0000"/>
        <rFont val="Calibri"/>
        <family val="2"/>
        <scheme val="minor"/>
      </rPr>
      <t>, not TP</t>
    </r>
  </si>
  <si>
    <t>Microcystin-LF</t>
  </si>
  <si>
    <t>&lt;126</t>
  </si>
  <si>
    <t>US EPA</t>
  </si>
  <si>
    <t>but still too high</t>
  </si>
  <si>
    <t>Microcystin-LY</t>
  </si>
  <si>
    <t>Microcystin-HilR</t>
  </si>
  <si>
    <t>Henderson Creek (30m west)</t>
  </si>
  <si>
    <t>photo 1</t>
  </si>
  <si>
    <t>Microcystin-LW</t>
  </si>
  <si>
    <t>Right of Henderson Creek</t>
  </si>
  <si>
    <t>large chlorotic (green) mat</t>
  </si>
  <si>
    <t>Microcystin-YR</t>
  </si>
  <si>
    <t>Microcystin-HtyR</t>
  </si>
  <si>
    <t>Hudgins dock</t>
  </si>
  <si>
    <t>photo 2-5. Blue-green scum + earthy smell. Cladophora mats nearby</t>
  </si>
  <si>
    <t>Microcystin-WR</t>
  </si>
  <si>
    <t>the above were confirmed as detected (despite below the MDL)</t>
  </si>
  <si>
    <t>A3a</t>
  </si>
  <si>
    <t>Caputo dock</t>
  </si>
  <si>
    <t>photo 6-9. at creek with yellow balloon, slight earthy smell. Chlorotic 'cotton candy like' algae mats</t>
  </si>
  <si>
    <t>photo 10-14. earthy smell</t>
  </si>
  <si>
    <t>A5c</t>
  </si>
  <si>
    <t>Fleischauer dock / tennis court</t>
  </si>
  <si>
    <t>Front of Forristal (dock)</t>
  </si>
  <si>
    <t>gray scum along shoreline</t>
  </si>
  <si>
    <t>strong earthy smell throughout the lake</t>
  </si>
  <si>
    <t>A10</t>
  </si>
  <si>
    <t>Carlisle dock</t>
  </si>
  <si>
    <t>scum was present during previous day and morning</t>
  </si>
  <si>
    <t>A11</t>
  </si>
  <si>
    <t>between Carlisle &amp; Hearn</t>
  </si>
  <si>
    <t>before the rain. Rain completely mixed the bloom</t>
  </si>
  <si>
    <t>left of Guy's dock</t>
  </si>
  <si>
    <t>in the water column</t>
  </si>
  <si>
    <t>Front of Forristal (dock) - mid centre</t>
  </si>
  <si>
    <t>Thomason dock</t>
  </si>
  <si>
    <t>Sue H's 1L sample</t>
  </si>
  <si>
    <t>surface</t>
  </si>
  <si>
    <t>≤2.5</t>
  </si>
  <si>
    <t>depth profiling at the buoy light</t>
  </si>
  <si>
    <t>~2.5</t>
  </si>
  <si>
    <t>no smell, senescing greens, not remarkable</t>
  </si>
  <si>
    <t>well veg trib, no smell</t>
  </si>
  <si>
    <t>still flowing, typical algae &amp; macrophytes</t>
  </si>
  <si>
    <t>diffuse subsurface algae, some green surface mats</t>
  </si>
  <si>
    <t>no filamentous greens in vicinity, only macrophytes. Brown, frothy scum (photos)</t>
  </si>
  <si>
    <t>probe buried 1m down in chara</t>
  </si>
  <si>
    <t>A5d</t>
  </si>
  <si>
    <t>3rd location (east of Sue's dock)</t>
  </si>
  <si>
    <t>no smell, grayish scum (photos)</t>
  </si>
  <si>
    <t>depth profiling in south end</t>
  </si>
  <si>
    <t>~5.0</t>
  </si>
  <si>
    <t>15cm</t>
  </si>
  <si>
    <t>6.5m depth - turbulence at thermocline</t>
  </si>
  <si>
    <t>9 to 9.5</t>
  </si>
  <si>
    <t>9-9.5</t>
  </si>
  <si>
    <t>no sulphur smell</t>
  </si>
  <si>
    <t>P sample collection (vanDorn); strong sulphur smell</t>
  </si>
  <si>
    <t>strong sulphur smell</t>
  </si>
  <si>
    <t>earthy smell</t>
  </si>
  <si>
    <t>variable fluorescence readings</t>
  </si>
  <si>
    <t>3rd location (behind  Sue's dock, W side)</t>
  </si>
  <si>
    <t>behind dock, bright blue scum</t>
  </si>
  <si>
    <t>A5e</t>
  </si>
  <si>
    <t>in front of Sue's dock/swim area, W side</t>
  </si>
  <si>
    <t>0 to 1</t>
  </si>
  <si>
    <t>Aaron collect sediment &amp; water sample</t>
  </si>
  <si>
    <t>slight odour - lots of decomposition</t>
  </si>
  <si>
    <t>other side of boat</t>
  </si>
  <si>
    <t>bird feces in water, odour</t>
  </si>
  <si>
    <t>normal, healthy green algae, good clarity</t>
  </si>
  <si>
    <t>variable readings, thermocline</t>
  </si>
  <si>
    <t>3.3m thermocline</t>
  </si>
  <si>
    <t>5m &amp; deeper = large increase in cyano density</t>
  </si>
  <si>
    <t>A1b</t>
  </si>
  <si>
    <t>Henderson Spring</t>
  </si>
  <si>
    <t>5m south/left of Caputo Crk</t>
  </si>
  <si>
    <t>tiny blue scum (50x30 cm) on grassy/submergent vegetation area</t>
  </si>
  <si>
    <t>A1 b</t>
  </si>
  <si>
    <t>Centre-mid of lake</t>
  </si>
  <si>
    <t>significantly less green algae matting at north end of lake compared to 2 weeks ago.</t>
  </si>
  <si>
    <r>
      <t xml:space="preserve">tiny floating cyano mats (2x2 cm). Probe placed into slurry of mats: </t>
    </r>
    <r>
      <rPr>
        <b/>
        <sz val="12"/>
        <color rgb="FF00B050"/>
        <rFont val="Arial Narrow"/>
        <family val="2"/>
      </rPr>
      <t>Chl-RFU = 25;</t>
    </r>
    <r>
      <rPr>
        <b/>
        <sz val="12"/>
        <color theme="1"/>
        <rFont val="Arial Narrow"/>
        <family val="2"/>
      </rPr>
      <t xml:space="preserve"> </t>
    </r>
    <r>
      <rPr>
        <b/>
        <sz val="12"/>
        <color theme="8"/>
        <rFont val="Arial Narrow"/>
        <family val="2"/>
      </rPr>
      <t xml:space="preserve">PC-RFU =5.93 </t>
    </r>
  </si>
  <si>
    <t>Ratio:</t>
  </si>
  <si>
    <r>
      <t xml:space="preserve">small (0.5x1 m) cyanobacteria surface scum w/tiny floating cyano mats (2x2 cm). Probe placed into scums: </t>
    </r>
    <r>
      <rPr>
        <b/>
        <sz val="12"/>
        <color rgb="FF00B050"/>
        <rFont val="Arial Narrow"/>
        <family val="2"/>
      </rPr>
      <t>Chl-RFU = 9.03;</t>
    </r>
    <r>
      <rPr>
        <b/>
        <sz val="12"/>
        <color theme="1"/>
        <rFont val="Arial Narrow"/>
        <family val="2"/>
      </rPr>
      <t xml:space="preserve"> </t>
    </r>
    <r>
      <rPr>
        <b/>
        <sz val="12"/>
        <color theme="8"/>
        <rFont val="Arial Narrow"/>
        <family val="2"/>
      </rPr>
      <t>PC-RFU =16.68</t>
    </r>
  </si>
  <si>
    <t>earthy odour in surface scum areas; sample collected for Abraxis testing. Control sample collected at Thomason dock.</t>
  </si>
  <si>
    <t>mixed green &amp; cyano mats w/earthy odour</t>
  </si>
  <si>
    <t>mixed duckweed, green &amp; cyano mats w/earthy odour</t>
  </si>
  <si>
    <t>Several (10x10 cm) cyano mats w/earthy odour. Fluorescence beneath mats is same as adjacent more open area</t>
  </si>
  <si>
    <t>0 to 2.5</t>
  </si>
  <si>
    <t>Numerous small cyano mats. Same as 1st location</t>
  </si>
  <si>
    <t>1 dead fish amongst a few (tiny) cyano mats w/earthy odour</t>
  </si>
  <si>
    <t>Abundant cyano mats. Formed on bottom in shallow area, but still active growth (bright teal) once detached &amp; floated to surface</t>
  </si>
  <si>
    <t xml:space="preserve">Small cyano scum. </t>
  </si>
  <si>
    <t>dead fish 20 ft up creek. Several cyano mats at surface</t>
  </si>
  <si>
    <t>A few (5x5 cm) cyano mats w/earthy odour (remnants from last few weeks)</t>
  </si>
  <si>
    <t>Less cyano mats than last few weeks (&amp; smaller). Active growth on some (bright teal)</t>
  </si>
  <si>
    <t>Very few (tiny) cyano mats</t>
  </si>
  <si>
    <t>≥10 mats; 0 to1 open water</t>
  </si>
  <si>
    <t>Abundant cyano mats with active growth</t>
  </si>
  <si>
    <t>A few cyano mats among abundant green mats</t>
  </si>
  <si>
    <t>Temp</t>
  </si>
  <si>
    <t>Solubility</t>
  </si>
  <si>
    <t>strong current at 4.2 m deep</t>
  </si>
  <si>
    <t>*C</t>
  </si>
  <si>
    <t>"orange horror" benthic mixed bacteria mat: orange at bottom, bright turquoise on top (mat flipped over so orange was on top). Planktonic cyano's carpeting submergent plants (waterweed, milfoil, naiads)</t>
  </si>
  <si>
    <t xml:space="preserve">green mats still healthy w/ new growth (bright green) </t>
  </si>
  <si>
    <t>several cyano colonies (&lt;0.5 cm spheres) on surface (appearance similar to floating plant debris)</t>
  </si>
  <si>
    <t>slight earthy smell in area</t>
  </si>
  <si>
    <t>sandy substrate clear; no submergent plants or visible algae at tributaries or shorelines</t>
  </si>
  <si>
    <t>excellent water clarity / visibility. Very few macrophytes/submergent vegetation.</t>
  </si>
  <si>
    <t>excellent visibility / very clear / minimal aquatic vegetation</t>
  </si>
  <si>
    <t>excellent water clarity. A few more macrophytes/submergent vegetation &amp; some mats at the north tribs.</t>
  </si>
  <si>
    <t>excellent visibility with minimal aquatic vegetation at all subsequent stations</t>
  </si>
  <si>
    <t>depth profiling was not conducted due to constant rain</t>
  </si>
  <si>
    <t>excellent visibility &amp; minimal aquatic vegetation</t>
  </si>
  <si>
    <t>tiny bits of plant debris in water in north half of lake. Abundant macrophyte (submergent) growth since last visit</t>
  </si>
  <si>
    <t>lots of pollen on water</t>
  </si>
  <si>
    <t>diffuse, bright green algae below spongy green mats</t>
  </si>
  <si>
    <t>very good green:blue ratio</t>
  </si>
  <si>
    <t>overall healthy smell on the lake</t>
  </si>
  <si>
    <t>grey-white frothy scum along shoreline</t>
  </si>
  <si>
    <t>dense emergent/submergent veg</t>
  </si>
  <si>
    <t>a few cyano mats</t>
  </si>
  <si>
    <t>had to sweep away dense green mats to clear probe area</t>
  </si>
  <si>
    <t>increase in emergent vegetation this week; a cyano mat slightly north of outlfow</t>
  </si>
  <si>
    <r>
      <t>SC (mS/cm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)</t>
    </r>
  </si>
  <si>
    <t>TDS (g/L)</t>
  </si>
  <si>
    <t>ratio chl:PC  (&gt;4:1)</t>
  </si>
  <si>
    <t>higher Chl</t>
  </si>
  <si>
    <t>Centre-north of lake</t>
  </si>
  <si>
    <t>--</t>
  </si>
  <si>
    <t>&lt; 4:1</t>
  </si>
  <si>
    <t>PC-RFU = 4.11 &amp; 33.08 = variable.  Plot 4.11 for consistency</t>
  </si>
  <si>
    <t>Chl = 104.08 &amp; 25.11 = variable.  Not plotted.</t>
  </si>
  <si>
    <t>PC-RFU = 0.01 &amp; 0.40 = variable.  Plot 0.01 for consistency</t>
  </si>
  <si>
    <t>Chl = 0.43 &amp; 3.24 = variable.  Not plotted.</t>
  </si>
  <si>
    <t>Non routine areas</t>
  </si>
  <si>
    <t>Thomason dock (May '17)</t>
  </si>
  <si>
    <t>30m north</t>
  </si>
  <si>
    <t>Hudgins dock (Sep '16)</t>
  </si>
  <si>
    <t>Hudgins dock (Nov '16)</t>
  </si>
  <si>
    <t>Henderson Creek (30m north) (Sep '16)</t>
  </si>
  <si>
    <t>Henderson Spring (Aug '18)</t>
  </si>
  <si>
    <t>probe placed in cyano scum</t>
  </si>
  <si>
    <t>Meyer / Caputo Shallows (Jul '15)</t>
  </si>
  <si>
    <t>Meyer / Caputo Shallows (Sep '15)</t>
  </si>
  <si>
    <t>Meyer / Caputo Shallows (Sep '16)</t>
  </si>
  <si>
    <t>Sue collect</t>
  </si>
  <si>
    <t>Caputo Crk, 2m offshore (Jul '15)</t>
  </si>
  <si>
    <t>Caputo Crk, 2m offshore (Sep '15)</t>
  </si>
  <si>
    <t>1m depth, weeds</t>
  </si>
  <si>
    <t>Caputo Crk, 5m south (Jun '18)</t>
  </si>
  <si>
    <t>south of dock</t>
  </si>
  <si>
    <t>Hart / Fleischauer Crk, 10 m offshore (Jul '15)</t>
  </si>
  <si>
    <t>behind dock, at shore</t>
  </si>
  <si>
    <t>Fleischauer dock / tennis court (Sep '16)</t>
  </si>
  <si>
    <t>swim area</t>
  </si>
  <si>
    <t>Fleischauer dock / tennis court (Apr '17)</t>
  </si>
  <si>
    <t>surface (Sue's grab sample)</t>
  </si>
  <si>
    <t>Fleischauer dock / tennis court (May '17)</t>
  </si>
  <si>
    <t>Fleischauer dock / tennis court (Jul '17)</t>
  </si>
  <si>
    <t>0.15m deep</t>
  </si>
  <si>
    <t>dispersed bloom</t>
  </si>
  <si>
    <t>Hart dock, West side (Aug '17)</t>
  </si>
  <si>
    <t xml:space="preserve"> </t>
  </si>
  <si>
    <t>Carlisle dock (Nov '16)</t>
  </si>
  <si>
    <t>Carlisle dock (Jul '17)</t>
  </si>
  <si>
    <t>between Carlisle &amp; Hearn (Nov '16)</t>
  </si>
  <si>
    <t>left of Guy's dock (Nov '16)</t>
  </si>
  <si>
    <t>Depth profilng (don't include days when no profiling was done)</t>
  </si>
  <si>
    <t>use 0.001 to fill in zeros</t>
  </si>
  <si>
    <t>Centre-centre of lake</t>
  </si>
  <si>
    <t>no fluorescence</t>
  </si>
  <si>
    <t>Location</t>
  </si>
  <si>
    <t>Ratio</t>
  </si>
  <si>
    <t>Y</t>
  </si>
  <si>
    <t>override</t>
  </si>
  <si>
    <t>Chl-RFU</t>
  </si>
  <si>
    <t>Caputo Creek-PC</t>
  </si>
  <si>
    <t>Centre-north of lake-PC</t>
  </si>
  <si>
    <t>Centre-south of lake-PC</t>
  </si>
  <si>
    <t>Hart / Fleischauer Creek-PC</t>
  </si>
  <si>
    <t>Henderson Creek-PC</t>
  </si>
  <si>
    <t>Henderson Spring-PC</t>
  </si>
  <si>
    <t>outlet of lake-PC</t>
  </si>
  <si>
    <t>Weber Creek-PC</t>
  </si>
  <si>
    <t>Caputo Creek -Chl</t>
  </si>
  <si>
    <t>Centre-north of lake-Chl</t>
  </si>
  <si>
    <t>Centre-south of lake-Chl</t>
  </si>
  <si>
    <t>Hart / Fleischauer Creek-Chl</t>
  </si>
  <si>
    <t>Henderson Creek-Chl</t>
  </si>
  <si>
    <t>Henderson Spring-Chl</t>
  </si>
  <si>
    <t>outlet of lake-Chl</t>
  </si>
  <si>
    <t>Weber Creek-Chl</t>
  </si>
  <si>
    <t>use 0.001 to fill in blanks / not measured</t>
  </si>
  <si>
    <t>Note the primary Y-axis scale is only 20 PC-RFU</t>
  </si>
  <si>
    <t>The secondary Y-axis scale is much larger at 90 Chl-RFU</t>
  </si>
  <si>
    <r>
      <rPr>
        <b/>
        <sz val="12"/>
        <color rgb="FF00B050"/>
        <rFont val="Arial Narrow"/>
        <family val="2"/>
      </rPr>
      <t>Chlorophyll</t>
    </r>
    <r>
      <rPr>
        <sz val="12"/>
        <color theme="1"/>
        <rFont val="Arial Narrow"/>
        <family val="2"/>
      </rPr>
      <t xml:space="preserve"> is typically more dominant than </t>
    </r>
    <r>
      <rPr>
        <b/>
        <sz val="12"/>
        <color theme="8"/>
        <rFont val="Arial Narrow"/>
        <family val="2"/>
      </rPr>
      <t>phycocyanin</t>
    </r>
  </si>
  <si>
    <t>comparison of Aaron and Jill's probe values</t>
  </si>
  <si>
    <t>Aaron</t>
  </si>
  <si>
    <t>Date (2017)</t>
  </si>
  <si>
    <t>% diff</t>
  </si>
  <si>
    <t>Stn11</t>
  </si>
  <si>
    <t>Henderson Spring (1st creek) - Aaron only</t>
  </si>
  <si>
    <t>Stn10</t>
  </si>
  <si>
    <t>Henderson Spring (1st creek) - Siobhan only</t>
  </si>
  <si>
    <t>is this Stn 10 or Stn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</si>
</sst>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$-1009]d/mmm/yy;@"/>
    <numFmt numFmtId="167" formatCode="0.0000"/>
  </numFmts>
  <fonts count="5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  <font>
      <sz val="12"/>
      <color rgb="FF008000"/>
      <name val="Arial Narrow"/>
      <family val="2"/>
    </font>
    <font>
      <sz val="12"/>
      <color theme="8"/>
      <name val="Arial Narrow"/>
      <family val="2"/>
    </font>
    <font>
      <b/>
      <sz val="12"/>
      <color rgb="FFC734B0"/>
      <name val="Comic Sans MS"/>
      <family val="4"/>
    </font>
    <font>
      <b/>
      <sz val="12"/>
      <color theme="1"/>
      <name val="Arial Narrow"/>
      <family val="2"/>
    </font>
    <font>
      <b/>
      <sz val="12"/>
      <color theme="8"/>
      <name val="Arial Narrow"/>
      <family val="2"/>
    </font>
    <font>
      <b/>
      <sz val="12"/>
      <color rgb="FF008000"/>
      <name val="Arial Narrow"/>
      <family val="2"/>
    </font>
    <font>
      <vertAlign val="superscript"/>
      <sz val="12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 Narrow"/>
      <family val="2"/>
    </font>
    <font>
      <sz val="12"/>
      <color theme="2" tint="-0.499984740745262"/>
      <name val="Arial Narrow"/>
      <family val="2"/>
    </font>
    <font>
      <vertAlign val="subscript"/>
      <sz val="12"/>
      <color theme="2" tint="-0.499984740745262"/>
      <name val="Arial Narrow"/>
      <family val="2"/>
    </font>
    <font>
      <vertAlign val="superscript"/>
      <sz val="12"/>
      <color theme="2" tint="-0.499984740745262"/>
      <name val="Arial Narrow"/>
      <family val="2"/>
    </font>
    <font>
      <sz val="12"/>
      <color rgb="FF3366FF"/>
      <name val="Arial Narrow"/>
      <family val="2"/>
    </font>
    <font>
      <vertAlign val="subscript"/>
      <sz val="12"/>
      <color rgb="FF3366FF"/>
      <name val="Arial Narrow"/>
      <family val="2"/>
    </font>
    <font>
      <vertAlign val="superscript"/>
      <sz val="12"/>
      <color rgb="FF3366FF"/>
      <name val="Arial Narrow"/>
      <family val="2"/>
    </font>
    <font>
      <sz val="12"/>
      <color rgb="FF3366FF"/>
      <name val="Arial"/>
      <family val="2"/>
    </font>
    <font>
      <sz val="12"/>
      <color rgb="FF3366FF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b/>
      <sz val="12"/>
      <name val="Arial Narrow"/>
      <family val="2"/>
    </font>
    <font>
      <b/>
      <sz val="12"/>
      <color rgb="FFFF00FF"/>
      <name val="Calibri"/>
      <family val="2"/>
      <scheme val="minor"/>
    </font>
    <font>
      <vertAlign val="superscript"/>
      <sz val="12"/>
      <name val="Arial Narrow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8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B050"/>
      <name val="Arial Narrow"/>
      <family val="2"/>
    </font>
    <font>
      <b/>
      <sz val="12"/>
      <color rgb="FF0432FF"/>
      <name val="Arial Narrow"/>
      <family val="2"/>
    </font>
    <font>
      <b/>
      <sz val="12"/>
      <color rgb="FF0432FF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EEA8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D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8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9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/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/>
    <xf numFmtId="164" fontId="6" fillId="0" borderId="0" xfId="0" applyNumberFormat="1" applyFont="1" applyAlignment="1">
      <alignment horizontal="center"/>
    </xf>
    <xf numFmtId="0" fontId="3" fillId="5" borderId="0" xfId="0" applyFont="1" applyFill="1"/>
    <xf numFmtId="2" fontId="3" fillId="5" borderId="0" xfId="0" applyNumberFormat="1" applyFont="1" applyFill="1" applyAlignment="1">
      <alignment horizontal="center"/>
    </xf>
    <xf numFmtId="0" fontId="3" fillId="6" borderId="0" xfId="0" applyFont="1" applyFill="1"/>
    <xf numFmtId="2" fontId="3" fillId="6" borderId="0" xfId="0" applyNumberFormat="1" applyFont="1" applyFill="1" applyAlignment="1">
      <alignment horizontal="center"/>
    </xf>
    <xf numFmtId="2" fontId="3" fillId="0" borderId="0" xfId="0" applyNumberFormat="1" applyFont="1"/>
    <xf numFmtId="15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3" fillId="0" borderId="0" xfId="0" applyNumberFormat="1" applyFont="1"/>
    <xf numFmtId="0" fontId="7" fillId="0" borderId="0" xfId="0" applyFont="1" applyFill="1" applyBorder="1" applyAlignment="1"/>
    <xf numFmtId="0" fontId="3" fillId="0" borderId="0" xfId="0" applyFont="1" applyBorder="1" applyAlignment="1"/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7" fillId="4" borderId="0" xfId="0" quotePrefix="1" applyNumberFormat="1" applyFont="1" applyFill="1" applyBorder="1" applyAlignment="1">
      <alignment horizontal="center"/>
    </xf>
    <xf numFmtId="164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quotePrefix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/>
    <xf numFmtId="2" fontId="8" fillId="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6" fillId="0" borderId="0" xfId="0" quotePrefix="1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7" fillId="4" borderId="1" xfId="0" quotePrefix="1" applyNumberFormat="1" applyFont="1" applyFill="1" applyBorder="1" applyAlignment="1">
      <alignment horizontal="center"/>
    </xf>
    <xf numFmtId="4" fontId="7" fillId="0" borderId="1" xfId="0" quotePrefix="1" applyNumberFormat="1" applyFont="1" applyFill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9" fillId="0" borderId="0" xfId="0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/>
    <xf numFmtId="164" fontId="7" fillId="0" borderId="0" xfId="0" applyNumberFormat="1" applyFont="1" applyFill="1" applyBorder="1"/>
    <xf numFmtId="0" fontId="3" fillId="0" borderId="1" xfId="0" applyFont="1" applyBorder="1" applyAlignment="1">
      <alignment horizontal="left"/>
    </xf>
    <xf numFmtId="2" fontId="3" fillId="0" borderId="0" xfId="0" quotePrefix="1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center"/>
    </xf>
    <xf numFmtId="164" fontId="7" fillId="6" borderId="0" xfId="0" applyNumberFormat="1" applyFont="1" applyFill="1" applyBorder="1"/>
    <xf numFmtId="2" fontId="7" fillId="6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4" fontId="20" fillId="0" borderId="0" xfId="0" quotePrefix="1" applyNumberFormat="1" applyFont="1" applyFill="1" applyBorder="1" applyAlignment="1">
      <alignment horizontal="center"/>
    </xf>
    <xf numFmtId="4" fontId="20" fillId="0" borderId="1" xfId="0" quotePrefix="1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" fontId="17" fillId="0" borderId="0" xfId="0" quotePrefix="1" applyNumberFormat="1" applyFont="1" applyFill="1" applyBorder="1" applyAlignment="1">
      <alignment horizontal="center"/>
    </xf>
    <xf numFmtId="4" fontId="17" fillId="0" borderId="1" xfId="0" quotePrefix="1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66" fontId="7" fillId="8" borderId="0" xfId="0" applyNumberFormat="1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15" fontId="7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5" fontId="7" fillId="8" borderId="1" xfId="0" applyNumberFormat="1" applyFont="1" applyFill="1" applyBorder="1" applyAlignment="1">
      <alignment horizontal="center"/>
    </xf>
    <xf numFmtId="0" fontId="7" fillId="0" borderId="0" xfId="0" applyFont="1"/>
    <xf numFmtId="0" fontId="3" fillId="9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2" fontId="3" fillId="9" borderId="3" xfId="0" applyNumberFormat="1" applyFont="1" applyFill="1" applyBorder="1" applyAlignment="1">
      <alignment horizontal="center"/>
    </xf>
    <xf numFmtId="164" fontId="13" fillId="4" borderId="3" xfId="0" applyNumberFormat="1" applyFont="1" applyFill="1" applyBorder="1" applyAlignment="1">
      <alignment horizontal="left"/>
    </xf>
    <xf numFmtId="0" fontId="27" fillId="4" borderId="3" xfId="0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28" fillId="0" borderId="0" xfId="0" applyFont="1" applyFill="1" applyBorder="1" applyAlignment="1">
      <alignment horizontal="right"/>
    </xf>
    <xf numFmtId="2" fontId="28" fillId="0" borderId="0" xfId="0" applyNumberFormat="1" applyFont="1" applyFill="1" applyBorder="1"/>
    <xf numFmtId="1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2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left"/>
    </xf>
    <xf numFmtId="2" fontId="6" fillId="4" borderId="0" xfId="0" quotePrefix="1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1" fontId="6" fillId="8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7" fillId="12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 wrapText="1"/>
    </xf>
    <xf numFmtId="1" fontId="7" fillId="13" borderId="0" xfId="0" applyNumberFormat="1" applyFont="1" applyFill="1" applyBorder="1" applyAlignment="1">
      <alignment horizontal="center"/>
    </xf>
    <xf numFmtId="1" fontId="3" fillId="13" borderId="0" xfId="0" applyNumberFormat="1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/>
    </xf>
    <xf numFmtId="1" fontId="29" fillId="13" borderId="0" xfId="0" applyNumberFormat="1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27" fillId="4" borderId="1" xfId="0" applyFont="1" applyFill="1" applyBorder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2" fillId="1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0" fontId="7" fillId="0" borderId="2" xfId="0" applyNumberFormat="1" applyFont="1" applyBorder="1" applyAlignment="1">
      <alignment horizontal="center"/>
    </xf>
    <xf numFmtId="166" fontId="7" fillId="14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13" borderId="2" xfId="0" applyNumberFormat="1" applyFont="1" applyFill="1" applyBorder="1" applyAlignment="1">
      <alignment horizontal="center"/>
    </xf>
    <xf numFmtId="166" fontId="7" fillId="8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2" fontId="7" fillId="4" borderId="2" xfId="0" quotePrefix="1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0" fontId="3" fillId="5" borderId="2" xfId="0" applyFont="1" applyFill="1" applyBorder="1"/>
    <xf numFmtId="2" fontId="3" fillId="5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/>
    <xf numFmtId="0" fontId="7" fillId="0" borderId="2" xfId="0" applyFont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27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2" fontId="7" fillId="7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1" fillId="5" borderId="0" xfId="0" applyFont="1" applyFill="1"/>
    <xf numFmtId="0" fontId="39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vertical="center" wrapText="1"/>
    </xf>
    <xf numFmtId="0" fontId="40" fillId="15" borderId="0" xfId="0" applyFont="1" applyFill="1" applyBorder="1" applyAlignment="1">
      <alignment vertical="center" wrapText="1"/>
    </xf>
    <xf numFmtId="0" fontId="11" fillId="5" borderId="0" xfId="0" applyFont="1" applyFill="1" applyAlignment="1">
      <alignment horizontal="right"/>
    </xf>
    <xf numFmtId="0" fontId="11" fillId="11" borderId="0" xfId="0" applyFont="1" applyFill="1" applyAlignment="1">
      <alignment horizontal="left"/>
    </xf>
    <xf numFmtId="0" fontId="3" fillId="11" borderId="0" xfId="0" applyFont="1" applyFill="1" applyAlignment="1">
      <alignment horizontal="center"/>
    </xf>
    <xf numFmtId="0" fontId="0" fillId="5" borderId="0" xfId="0" applyFill="1"/>
    <xf numFmtId="0" fontId="5" fillId="0" borderId="1" xfId="0" applyFont="1" applyFill="1" applyBorder="1" applyAlignment="1">
      <alignment horizontal="left" vertical="center" wrapText="1"/>
    </xf>
    <xf numFmtId="1" fontId="32" fillId="13" borderId="1" xfId="0" applyNumberFormat="1" applyFont="1" applyFill="1" applyBorder="1" applyAlignment="1">
      <alignment horizontal="center"/>
    </xf>
    <xf numFmtId="1" fontId="7" fillId="8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166" fontId="7" fillId="10" borderId="2" xfId="0" applyNumberFormat="1" applyFont="1" applyFill="1" applyBorder="1" applyAlignment="1">
      <alignment horizontal="center"/>
    </xf>
    <xf numFmtId="1" fontId="0" fillId="0" borderId="0" xfId="0" applyNumberForma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7" borderId="0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4" fillId="0" borderId="0" xfId="0" applyFont="1"/>
    <xf numFmtId="2" fontId="24" fillId="0" borderId="0" xfId="0" applyNumberFormat="1" applyFont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" fontId="0" fillId="0" borderId="0" xfId="0" applyNumberFormat="1"/>
    <xf numFmtId="2" fontId="4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left"/>
    </xf>
    <xf numFmtId="0" fontId="7" fillId="0" borderId="0" xfId="0" quotePrefix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quotePrefix="1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quotePrefix="1" applyFont="1" applyBorder="1" applyAlignment="1">
      <alignment horizontal="center"/>
    </xf>
    <xf numFmtId="2" fontId="7" fillId="0" borderId="0" xfId="0" quotePrefix="1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2" fontId="42" fillId="17" borderId="0" xfId="0" applyNumberFormat="1" applyFont="1" applyFill="1" applyAlignment="1">
      <alignment horizontal="center"/>
    </xf>
    <xf numFmtId="0" fontId="0" fillId="3" borderId="0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2" fontId="0" fillId="3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28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2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66" fontId="7" fillId="0" borderId="2" xfId="0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42" fillId="2" borderId="0" xfId="0" applyNumberFormat="1" applyFont="1" applyFill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1" fontId="7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2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2" fontId="26" fillId="2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166" fontId="7" fillId="19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15" fontId="7" fillId="0" borderId="0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wrapText="1"/>
    </xf>
    <xf numFmtId="0" fontId="50" fillId="9" borderId="0" xfId="0" applyFont="1" applyFill="1" applyBorder="1" applyAlignment="1">
      <alignment horizontal="center"/>
    </xf>
    <xf numFmtId="0" fontId="51" fillId="9" borderId="2" xfId="0" applyFont="1" applyFill="1" applyBorder="1" applyAlignment="1">
      <alignment horizontal="center"/>
    </xf>
    <xf numFmtId="2" fontId="51" fillId="9" borderId="0" xfId="0" applyNumberFormat="1" applyFont="1" applyFill="1" applyBorder="1" applyAlignment="1">
      <alignment horizontal="center"/>
    </xf>
    <xf numFmtId="165" fontId="51" fillId="9" borderId="0" xfId="0" applyNumberFormat="1" applyFont="1" applyFill="1" applyBorder="1" applyAlignment="1">
      <alignment horizontal="center"/>
    </xf>
    <xf numFmtId="0" fontId="51" fillId="9" borderId="0" xfId="0" applyFont="1" applyFill="1" applyBorder="1" applyAlignment="1">
      <alignment horizontal="center"/>
    </xf>
    <xf numFmtId="2" fontId="50" fillId="9" borderId="0" xfId="0" applyNumberFormat="1" applyFont="1" applyFill="1" applyBorder="1" applyAlignment="1">
      <alignment horizontal="center" vertical="center" wrapText="1"/>
    </xf>
    <xf numFmtId="2" fontId="50" fillId="9" borderId="0" xfId="0" applyNumberFormat="1" applyFont="1" applyFill="1" applyBorder="1" applyAlignment="1">
      <alignment horizontal="center"/>
    </xf>
    <xf numFmtId="2" fontId="50" fillId="9" borderId="1" xfId="0" applyNumberFormat="1" applyFont="1" applyFill="1" applyBorder="1" applyAlignment="1">
      <alignment horizontal="center" vertical="center" wrapText="1"/>
    </xf>
    <xf numFmtId="2" fontId="50" fillId="9" borderId="1" xfId="0" applyNumberFormat="1" applyFont="1" applyFill="1" applyBorder="1" applyAlignment="1">
      <alignment horizontal="center"/>
    </xf>
    <xf numFmtId="2" fontId="50" fillId="9" borderId="2" xfId="0" applyNumberFormat="1" applyFont="1" applyFill="1" applyBorder="1" applyAlignment="1">
      <alignment horizontal="center"/>
    </xf>
    <xf numFmtId="2" fontId="51" fillId="9" borderId="1" xfId="0" applyNumberFormat="1" applyFont="1" applyFill="1" applyBorder="1" applyAlignment="1">
      <alignment horizontal="center"/>
    </xf>
    <xf numFmtId="0" fontId="50" fillId="9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7" fillId="13" borderId="0" xfId="0" applyNumberFormat="1" applyFont="1" applyFill="1" applyBorder="1" applyAlignment="1">
      <alignment horizontal="center" vertical="center"/>
    </xf>
    <xf numFmtId="166" fontId="7" fillId="8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0" fillId="9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2" fillId="0" borderId="2" xfId="0" applyNumberFormat="1" applyFont="1" applyBorder="1" applyAlignment="1">
      <alignment horizontal="center"/>
    </xf>
    <xf numFmtId="2" fontId="3" fillId="3" borderId="0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3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 horizontal="left"/>
    </xf>
    <xf numFmtId="2" fontId="7" fillId="5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5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18" borderId="0" xfId="0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Border="1" applyAlignment="1">
      <alignment horizontal="center"/>
    </xf>
    <xf numFmtId="2" fontId="7" fillId="20" borderId="0" xfId="0" applyNumberFormat="1" applyFont="1" applyFill="1" applyAlignment="1">
      <alignment horizontal="center"/>
    </xf>
    <xf numFmtId="0" fontId="7" fillId="2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5" fontId="7" fillId="0" borderId="1" xfId="0" quotePrefix="1" applyNumberFormat="1" applyFont="1" applyBorder="1" applyAlignment="1">
      <alignment horizontal="left"/>
    </xf>
    <xf numFmtId="1" fontId="7" fillId="3" borderId="0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5" fontId="7" fillId="0" borderId="0" xfId="0" quotePrefix="1" applyNumberFormat="1" applyFont="1" applyBorder="1" applyAlignment="1">
      <alignment horizontal="left"/>
    </xf>
    <xf numFmtId="166" fontId="7" fillId="21" borderId="2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2" fontId="7" fillId="7" borderId="0" xfId="0" quotePrefix="1" applyNumberFormat="1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left"/>
    </xf>
    <xf numFmtId="49" fontId="3" fillId="0" borderId="0" xfId="0" quotePrefix="1" applyNumberFormat="1" applyFont="1" applyAlignment="1">
      <alignment horizontal="center" vertical="center"/>
    </xf>
    <xf numFmtId="16" fontId="7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166" fontId="3" fillId="21" borderId="2" xfId="0" applyNumberFormat="1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1" fontId="0" fillId="0" borderId="0" xfId="0" applyNumberFormat="1" applyFont="1" applyBorder="1"/>
    <xf numFmtId="0" fontId="11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7" fillId="0" borderId="1" xfId="0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</cellXfs>
  <cellStyles count="784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2" builtinId="9" hidden="1"/>
    <cellStyle name="Followed Hyperlink" xfId="516" builtinId="9" hidden="1"/>
    <cellStyle name="Followed Hyperlink" xfId="520" builtinId="9" hidden="1"/>
    <cellStyle name="Followed Hyperlink" xfId="524" builtinId="9" hidden="1"/>
    <cellStyle name="Followed Hyperlink" xfId="528" builtinId="9" hidden="1"/>
    <cellStyle name="Followed Hyperlink" xfId="532" builtinId="9" hidden="1"/>
    <cellStyle name="Followed Hyperlink" xfId="536" builtinId="9" hidden="1"/>
    <cellStyle name="Followed Hyperlink" xfId="540" builtinId="9" hidden="1"/>
    <cellStyle name="Followed Hyperlink" xfId="544" builtinId="9" hidden="1"/>
    <cellStyle name="Followed Hyperlink" xfId="548" builtinId="9" hidden="1"/>
    <cellStyle name="Followed Hyperlink" xfId="552" builtinId="9" hidden="1"/>
    <cellStyle name="Followed Hyperlink" xfId="556" builtinId="9" hidden="1"/>
    <cellStyle name="Followed Hyperlink" xfId="560" builtinId="9" hidden="1"/>
    <cellStyle name="Followed Hyperlink" xfId="564" builtinId="9" hidden="1"/>
    <cellStyle name="Followed Hyperlink" xfId="568" builtinId="9" hidden="1"/>
    <cellStyle name="Followed Hyperlink" xfId="572" builtinId="9" hidden="1"/>
    <cellStyle name="Followed Hyperlink" xfId="576" builtinId="9" hidden="1"/>
    <cellStyle name="Followed Hyperlink" xfId="580" builtinId="9" hidden="1"/>
    <cellStyle name="Followed Hyperlink" xfId="584" builtinId="9" hidden="1"/>
    <cellStyle name="Followed Hyperlink" xfId="588" builtinId="9" hidden="1"/>
    <cellStyle name="Followed Hyperlink" xfId="592" builtinId="9" hidden="1"/>
    <cellStyle name="Followed Hyperlink" xfId="596" builtinId="9" hidden="1"/>
    <cellStyle name="Followed Hyperlink" xfId="600" builtinId="9" hidden="1"/>
    <cellStyle name="Followed Hyperlink" xfId="604" builtinId="9" hidden="1"/>
    <cellStyle name="Followed Hyperlink" xfId="608" builtinId="9" hidden="1"/>
    <cellStyle name="Followed Hyperlink" xfId="612" builtinId="9" hidden="1"/>
    <cellStyle name="Followed Hyperlink" xfId="616" builtinId="9" hidden="1"/>
    <cellStyle name="Followed Hyperlink" xfId="620" builtinId="9" hidden="1"/>
    <cellStyle name="Followed Hyperlink" xfId="624" builtinId="9" hidden="1"/>
    <cellStyle name="Followed Hyperlink" xfId="628" builtinId="9" hidden="1"/>
    <cellStyle name="Followed Hyperlink" xfId="632" builtinId="9" hidden="1"/>
    <cellStyle name="Followed Hyperlink" xfId="636" builtinId="9" hidden="1"/>
    <cellStyle name="Followed Hyperlink" xfId="640" builtinId="9" hidden="1"/>
    <cellStyle name="Followed Hyperlink" xfId="644" builtinId="9" hidden="1"/>
    <cellStyle name="Followed Hyperlink" xfId="648" builtinId="9" hidden="1"/>
    <cellStyle name="Followed Hyperlink" xfId="652" builtinId="9" hidden="1"/>
    <cellStyle name="Followed Hyperlink" xfId="656" builtinId="9" hidden="1"/>
    <cellStyle name="Followed Hyperlink" xfId="660" builtinId="9" hidden="1"/>
    <cellStyle name="Followed Hyperlink" xfId="664" builtinId="9" hidden="1"/>
    <cellStyle name="Followed Hyperlink" xfId="668" builtinId="9" hidden="1"/>
    <cellStyle name="Followed Hyperlink" xfId="672" builtinId="9" hidden="1"/>
    <cellStyle name="Followed Hyperlink" xfId="676" builtinId="9" hidden="1"/>
    <cellStyle name="Followed Hyperlink" xfId="680" builtinId="9" hidden="1"/>
    <cellStyle name="Followed Hyperlink" xfId="684" builtinId="9" hidden="1"/>
    <cellStyle name="Followed Hyperlink" xfId="688" builtinId="9" hidden="1"/>
    <cellStyle name="Followed Hyperlink" xfId="692" builtinId="9" hidden="1"/>
    <cellStyle name="Followed Hyperlink" xfId="696" builtinId="9" hidden="1"/>
    <cellStyle name="Followed Hyperlink" xfId="700" builtinId="9" hidden="1"/>
    <cellStyle name="Followed Hyperlink" xfId="704" builtinId="9" hidden="1"/>
    <cellStyle name="Followed Hyperlink" xfId="708" builtinId="9" hidden="1"/>
    <cellStyle name="Followed Hyperlink" xfId="712" builtinId="9" hidden="1"/>
    <cellStyle name="Followed Hyperlink" xfId="716" builtinId="9" hidden="1"/>
    <cellStyle name="Followed Hyperlink" xfId="720" builtinId="9" hidden="1"/>
    <cellStyle name="Followed Hyperlink" xfId="724" builtinId="9" hidden="1"/>
    <cellStyle name="Followed Hyperlink" xfId="728" builtinId="9" hidden="1"/>
    <cellStyle name="Followed Hyperlink" xfId="732" builtinId="9" hidden="1"/>
    <cellStyle name="Followed Hyperlink" xfId="736" builtinId="9" hidden="1"/>
    <cellStyle name="Followed Hyperlink" xfId="740" builtinId="9" hidden="1"/>
    <cellStyle name="Followed Hyperlink" xfId="744" builtinId="9" hidden="1"/>
    <cellStyle name="Followed Hyperlink" xfId="748" builtinId="9" hidden="1"/>
    <cellStyle name="Followed Hyperlink" xfId="752" builtinId="9" hidden="1"/>
    <cellStyle name="Followed Hyperlink" xfId="756" builtinId="9" hidden="1"/>
    <cellStyle name="Followed Hyperlink" xfId="760" builtinId="9" hidden="1"/>
    <cellStyle name="Followed Hyperlink" xfId="764" builtinId="9" hidden="1"/>
    <cellStyle name="Followed Hyperlink" xfId="768" builtinId="9" hidden="1"/>
    <cellStyle name="Followed Hyperlink" xfId="772" builtinId="9" hidden="1"/>
    <cellStyle name="Followed Hyperlink" xfId="776" builtinId="9" hidden="1"/>
    <cellStyle name="Followed Hyperlink" xfId="780" builtinId="9" hidden="1"/>
    <cellStyle name="Followed Hyperlink" xfId="784" builtinId="9" hidden="1"/>
    <cellStyle name="Followed Hyperlink" xfId="788" builtinId="9" hidden="1"/>
    <cellStyle name="Followed Hyperlink" xfId="792" builtinId="9" hidden="1"/>
    <cellStyle name="Followed Hyperlink" xfId="796" builtinId="9" hidden="1"/>
    <cellStyle name="Followed Hyperlink" xfId="800" builtinId="9" hidden="1"/>
    <cellStyle name="Followed Hyperlink" xfId="804" builtinId="9" hidden="1"/>
    <cellStyle name="Followed Hyperlink" xfId="808" builtinId="9" hidden="1"/>
    <cellStyle name="Followed Hyperlink" xfId="812" builtinId="9" hidden="1"/>
    <cellStyle name="Followed Hyperlink" xfId="816" builtinId="9" hidden="1"/>
    <cellStyle name="Followed Hyperlink" xfId="820" builtinId="9" hidden="1"/>
    <cellStyle name="Followed Hyperlink" xfId="824" builtinId="9" hidden="1"/>
    <cellStyle name="Followed Hyperlink" xfId="828" builtinId="9" hidden="1"/>
    <cellStyle name="Followed Hyperlink" xfId="832" builtinId="9" hidden="1"/>
    <cellStyle name="Followed Hyperlink" xfId="836" builtinId="9" hidden="1"/>
    <cellStyle name="Followed Hyperlink" xfId="840" builtinId="9" hidden="1"/>
    <cellStyle name="Followed Hyperlink" xfId="844" builtinId="9" hidden="1"/>
    <cellStyle name="Followed Hyperlink" xfId="848" builtinId="9" hidden="1"/>
    <cellStyle name="Followed Hyperlink" xfId="852" builtinId="9" hidden="1"/>
    <cellStyle name="Followed Hyperlink" xfId="856" builtinId="9" hidden="1"/>
    <cellStyle name="Followed Hyperlink" xfId="860" builtinId="9" hidden="1"/>
    <cellStyle name="Followed Hyperlink" xfId="864" builtinId="9" hidden="1"/>
    <cellStyle name="Followed Hyperlink" xfId="868" builtinId="9" hidden="1"/>
    <cellStyle name="Followed Hyperlink" xfId="872" builtinId="9" hidden="1"/>
    <cellStyle name="Followed Hyperlink" xfId="876" builtinId="9" hidden="1"/>
    <cellStyle name="Followed Hyperlink" xfId="880" builtinId="9" hidden="1"/>
    <cellStyle name="Followed Hyperlink" xfId="884" builtinId="9" hidden="1"/>
    <cellStyle name="Followed Hyperlink" xfId="888" builtinId="9" hidden="1"/>
    <cellStyle name="Followed Hyperlink" xfId="892" builtinId="9" hidden="1"/>
    <cellStyle name="Followed Hyperlink" xfId="896" builtinId="9" hidden="1"/>
    <cellStyle name="Followed Hyperlink" xfId="900" builtinId="9" hidden="1"/>
    <cellStyle name="Followed Hyperlink" xfId="904" builtinId="9" hidden="1"/>
    <cellStyle name="Followed Hyperlink" xfId="908" builtinId="9" hidden="1"/>
    <cellStyle name="Followed Hyperlink" xfId="912" builtinId="9" hidden="1"/>
    <cellStyle name="Followed Hyperlink" xfId="916" builtinId="9" hidden="1"/>
    <cellStyle name="Followed Hyperlink" xfId="920" builtinId="9" hidden="1"/>
    <cellStyle name="Followed Hyperlink" xfId="924" builtinId="9" hidden="1"/>
    <cellStyle name="Followed Hyperlink" xfId="928" builtinId="9" hidden="1"/>
    <cellStyle name="Followed Hyperlink" xfId="932" builtinId="9" hidden="1"/>
    <cellStyle name="Followed Hyperlink" xfId="936" builtinId="9" hidden="1"/>
    <cellStyle name="Followed Hyperlink" xfId="940" builtinId="9" hidden="1"/>
    <cellStyle name="Followed Hyperlink" xfId="944" builtinId="9" hidden="1"/>
    <cellStyle name="Followed Hyperlink" xfId="948" builtinId="9" hidden="1"/>
    <cellStyle name="Followed Hyperlink" xfId="952" builtinId="9" hidden="1"/>
    <cellStyle name="Followed Hyperlink" xfId="956" builtinId="9" hidden="1"/>
    <cellStyle name="Followed Hyperlink" xfId="960" builtinId="9" hidden="1"/>
    <cellStyle name="Followed Hyperlink" xfId="964" builtinId="9" hidden="1"/>
    <cellStyle name="Followed Hyperlink" xfId="968" builtinId="9" hidden="1"/>
    <cellStyle name="Followed Hyperlink" xfId="972" builtinId="9" hidden="1"/>
    <cellStyle name="Followed Hyperlink" xfId="976" builtinId="9" hidden="1"/>
    <cellStyle name="Followed Hyperlink" xfId="980" builtinId="9" hidden="1"/>
    <cellStyle name="Followed Hyperlink" xfId="984" builtinId="9" hidden="1"/>
    <cellStyle name="Followed Hyperlink" xfId="988" builtinId="9" hidden="1"/>
    <cellStyle name="Followed Hyperlink" xfId="992" builtinId="9" hidden="1"/>
    <cellStyle name="Followed Hyperlink" xfId="996" builtinId="9" hidden="1"/>
    <cellStyle name="Followed Hyperlink" xfId="1000" builtinId="9" hidden="1"/>
    <cellStyle name="Followed Hyperlink" xfId="1004" builtinId="9" hidden="1"/>
    <cellStyle name="Followed Hyperlink" xfId="1008" builtinId="9" hidden="1"/>
    <cellStyle name="Followed Hyperlink" xfId="1012" builtinId="9" hidden="1"/>
    <cellStyle name="Followed Hyperlink" xfId="1016" builtinId="9" hidden="1"/>
    <cellStyle name="Followed Hyperlink" xfId="1020" builtinId="9" hidden="1"/>
    <cellStyle name="Followed Hyperlink" xfId="1024" builtinId="9" hidden="1"/>
    <cellStyle name="Followed Hyperlink" xfId="1028" builtinId="9" hidden="1"/>
    <cellStyle name="Followed Hyperlink" xfId="1032" builtinId="9" hidden="1"/>
    <cellStyle name="Followed Hyperlink" xfId="1036" builtinId="9" hidden="1"/>
    <cellStyle name="Followed Hyperlink" xfId="1040" builtinId="9" hidden="1"/>
    <cellStyle name="Followed Hyperlink" xfId="1044" builtinId="9" hidden="1"/>
    <cellStyle name="Followed Hyperlink" xfId="1048" builtinId="9" hidden="1"/>
    <cellStyle name="Followed Hyperlink" xfId="1052" builtinId="9" hidden="1"/>
    <cellStyle name="Followed Hyperlink" xfId="1056" builtinId="9" hidden="1"/>
    <cellStyle name="Followed Hyperlink" xfId="1060" builtinId="9" hidden="1"/>
    <cellStyle name="Followed Hyperlink" xfId="1064" builtinId="9" hidden="1"/>
    <cellStyle name="Followed Hyperlink" xfId="1068" builtinId="9" hidden="1"/>
    <cellStyle name="Followed Hyperlink" xfId="1072" builtinId="9" hidden="1"/>
    <cellStyle name="Followed Hyperlink" xfId="1076" builtinId="9" hidden="1"/>
    <cellStyle name="Followed Hyperlink" xfId="1080" builtinId="9" hidden="1"/>
    <cellStyle name="Followed Hyperlink" xfId="1084" builtinId="9" hidden="1"/>
    <cellStyle name="Followed Hyperlink" xfId="1088" builtinId="9" hidden="1"/>
    <cellStyle name="Followed Hyperlink" xfId="1092" builtinId="9" hidden="1"/>
    <cellStyle name="Followed Hyperlink" xfId="1096" builtinId="9" hidden="1"/>
    <cellStyle name="Followed Hyperlink" xfId="1100" builtinId="9" hidden="1"/>
    <cellStyle name="Followed Hyperlink" xfId="1104" builtinId="9" hidden="1"/>
    <cellStyle name="Followed Hyperlink" xfId="1108" builtinId="9" hidden="1"/>
    <cellStyle name="Followed Hyperlink" xfId="1112" builtinId="9" hidden="1"/>
    <cellStyle name="Followed Hyperlink" xfId="1116" builtinId="9" hidden="1"/>
    <cellStyle name="Followed Hyperlink" xfId="1120" builtinId="9" hidden="1"/>
    <cellStyle name="Followed Hyperlink" xfId="1124" builtinId="9" hidden="1"/>
    <cellStyle name="Followed Hyperlink" xfId="1128" builtinId="9" hidden="1"/>
    <cellStyle name="Followed Hyperlink" xfId="1132" builtinId="9" hidden="1"/>
    <cellStyle name="Followed Hyperlink" xfId="1136" builtinId="9" hidden="1"/>
    <cellStyle name="Followed Hyperlink" xfId="1140" builtinId="9" hidden="1"/>
    <cellStyle name="Followed Hyperlink" xfId="1144" builtinId="9" hidden="1"/>
    <cellStyle name="Followed Hyperlink" xfId="1148" builtinId="9" hidden="1"/>
    <cellStyle name="Followed Hyperlink" xfId="1152" builtinId="9" hidden="1"/>
    <cellStyle name="Followed Hyperlink" xfId="1156" builtinId="9" hidden="1"/>
    <cellStyle name="Followed Hyperlink" xfId="1160" builtinId="9" hidden="1"/>
    <cellStyle name="Followed Hyperlink" xfId="1164" builtinId="9" hidden="1"/>
    <cellStyle name="Followed Hyperlink" xfId="1168" builtinId="9" hidden="1"/>
    <cellStyle name="Followed Hyperlink" xfId="1172" builtinId="9" hidden="1"/>
    <cellStyle name="Followed Hyperlink" xfId="1176" builtinId="9" hidden="1"/>
    <cellStyle name="Followed Hyperlink" xfId="1180" builtinId="9" hidden="1"/>
    <cellStyle name="Followed Hyperlink" xfId="1184" builtinId="9" hidden="1"/>
    <cellStyle name="Followed Hyperlink" xfId="1188" builtinId="9" hidden="1"/>
    <cellStyle name="Followed Hyperlink" xfId="1192" builtinId="9" hidden="1"/>
    <cellStyle name="Followed Hyperlink" xfId="1196" builtinId="9" hidden="1"/>
    <cellStyle name="Followed Hyperlink" xfId="1200" builtinId="9" hidden="1"/>
    <cellStyle name="Followed Hyperlink" xfId="1204" builtinId="9" hidden="1"/>
    <cellStyle name="Followed Hyperlink" xfId="1208" builtinId="9" hidden="1"/>
    <cellStyle name="Followed Hyperlink" xfId="1212" builtinId="9" hidden="1"/>
    <cellStyle name="Followed Hyperlink" xfId="1216" builtinId="9" hidden="1"/>
    <cellStyle name="Followed Hyperlink" xfId="1220" builtinId="9" hidden="1"/>
    <cellStyle name="Followed Hyperlink" xfId="1224" builtinId="9" hidden="1"/>
    <cellStyle name="Followed Hyperlink" xfId="1228" builtinId="9" hidden="1"/>
    <cellStyle name="Followed Hyperlink" xfId="1232" builtinId="9" hidden="1"/>
    <cellStyle name="Followed Hyperlink" xfId="1236" builtinId="9" hidden="1"/>
    <cellStyle name="Followed Hyperlink" xfId="1240" builtinId="9" hidden="1"/>
    <cellStyle name="Followed Hyperlink" xfId="1244" builtinId="9" hidden="1"/>
    <cellStyle name="Followed Hyperlink" xfId="1248" builtinId="9" hidden="1"/>
    <cellStyle name="Followed Hyperlink" xfId="1252" builtinId="9" hidden="1"/>
    <cellStyle name="Followed Hyperlink" xfId="1256" builtinId="9" hidden="1"/>
    <cellStyle name="Followed Hyperlink" xfId="1260" builtinId="9" hidden="1"/>
    <cellStyle name="Followed Hyperlink" xfId="1264" builtinId="9" hidden="1"/>
    <cellStyle name="Followed Hyperlink" xfId="1268" builtinId="9" hidden="1"/>
    <cellStyle name="Followed Hyperlink" xfId="1272" builtinId="9" hidden="1"/>
    <cellStyle name="Followed Hyperlink" xfId="1276" builtinId="9" hidden="1"/>
    <cellStyle name="Followed Hyperlink" xfId="1280" builtinId="9" hidden="1"/>
    <cellStyle name="Followed Hyperlink" xfId="1284" builtinId="9" hidden="1"/>
    <cellStyle name="Followed Hyperlink" xfId="1288" builtinId="9" hidden="1"/>
    <cellStyle name="Followed Hyperlink" xfId="1292" builtinId="9" hidden="1"/>
    <cellStyle name="Followed Hyperlink" xfId="1296" builtinId="9" hidden="1"/>
    <cellStyle name="Followed Hyperlink" xfId="1300" builtinId="9" hidden="1"/>
    <cellStyle name="Followed Hyperlink" xfId="1304" builtinId="9" hidden="1"/>
    <cellStyle name="Followed Hyperlink" xfId="1308" builtinId="9" hidden="1"/>
    <cellStyle name="Followed Hyperlink" xfId="1312" builtinId="9" hidden="1"/>
    <cellStyle name="Followed Hyperlink" xfId="1316" builtinId="9" hidden="1"/>
    <cellStyle name="Followed Hyperlink" xfId="1320" builtinId="9" hidden="1"/>
    <cellStyle name="Followed Hyperlink" xfId="1324" builtinId="9" hidden="1"/>
    <cellStyle name="Followed Hyperlink" xfId="1328" builtinId="9" hidden="1"/>
    <cellStyle name="Followed Hyperlink" xfId="1332" builtinId="9" hidden="1"/>
    <cellStyle name="Followed Hyperlink" xfId="1336" builtinId="9" hidden="1"/>
    <cellStyle name="Followed Hyperlink" xfId="1340" builtinId="9" hidden="1"/>
    <cellStyle name="Followed Hyperlink" xfId="1344" builtinId="9" hidden="1"/>
    <cellStyle name="Followed Hyperlink" xfId="1348" builtinId="9" hidden="1"/>
    <cellStyle name="Followed Hyperlink" xfId="1352" builtinId="9" hidden="1"/>
    <cellStyle name="Followed Hyperlink" xfId="1356" builtinId="9" hidden="1"/>
    <cellStyle name="Followed Hyperlink" xfId="1360" builtinId="9" hidden="1"/>
    <cellStyle name="Followed Hyperlink" xfId="1364" builtinId="9" hidden="1"/>
    <cellStyle name="Followed Hyperlink" xfId="1368" builtinId="9" hidden="1"/>
    <cellStyle name="Followed Hyperlink" xfId="1372" builtinId="9" hidden="1"/>
    <cellStyle name="Followed Hyperlink" xfId="1376" builtinId="9" hidden="1"/>
    <cellStyle name="Followed Hyperlink" xfId="1380" builtinId="9" hidden="1"/>
    <cellStyle name="Followed Hyperlink" xfId="1384" builtinId="9" hidden="1"/>
    <cellStyle name="Followed Hyperlink" xfId="1388" builtinId="9" hidden="1"/>
    <cellStyle name="Followed Hyperlink" xfId="1392" builtinId="9" hidden="1"/>
    <cellStyle name="Followed Hyperlink" xfId="1396" builtinId="9" hidden="1"/>
    <cellStyle name="Followed Hyperlink" xfId="1400" builtinId="9" hidden="1"/>
    <cellStyle name="Followed Hyperlink" xfId="1404" builtinId="9" hidden="1"/>
    <cellStyle name="Followed Hyperlink" xfId="1408" builtinId="9" hidden="1"/>
    <cellStyle name="Followed Hyperlink" xfId="1412" builtinId="9" hidden="1"/>
    <cellStyle name="Followed Hyperlink" xfId="1416" builtinId="9" hidden="1"/>
    <cellStyle name="Followed Hyperlink" xfId="1420" builtinId="9" hidden="1"/>
    <cellStyle name="Followed Hyperlink" xfId="1424" builtinId="9" hidden="1"/>
    <cellStyle name="Followed Hyperlink" xfId="1428" builtinId="9" hidden="1"/>
    <cellStyle name="Followed Hyperlink" xfId="1432" builtinId="9" hidden="1"/>
    <cellStyle name="Followed Hyperlink" xfId="1436" builtinId="9" hidden="1"/>
    <cellStyle name="Followed Hyperlink" xfId="1440" builtinId="9" hidden="1"/>
    <cellStyle name="Followed Hyperlink" xfId="1444" builtinId="9" hidden="1"/>
    <cellStyle name="Followed Hyperlink" xfId="1448" builtinId="9" hidden="1"/>
    <cellStyle name="Followed Hyperlink" xfId="1452" builtinId="9" hidden="1"/>
    <cellStyle name="Followed Hyperlink" xfId="1456" builtinId="9" hidden="1"/>
    <cellStyle name="Followed Hyperlink" xfId="1460" builtinId="9" hidden="1"/>
    <cellStyle name="Followed Hyperlink" xfId="1464" builtinId="9" hidden="1"/>
    <cellStyle name="Followed Hyperlink" xfId="1468" builtinId="9" hidden="1"/>
    <cellStyle name="Followed Hyperlink" xfId="1472" builtinId="9" hidden="1"/>
    <cellStyle name="Followed Hyperlink" xfId="1476" builtinId="9" hidden="1"/>
    <cellStyle name="Followed Hyperlink" xfId="1480" builtinId="9" hidden="1"/>
    <cellStyle name="Followed Hyperlink" xfId="1484" builtinId="9" hidden="1"/>
    <cellStyle name="Followed Hyperlink" xfId="1488" builtinId="9" hidden="1"/>
    <cellStyle name="Followed Hyperlink" xfId="1492" builtinId="9" hidden="1"/>
    <cellStyle name="Followed Hyperlink" xfId="1496" builtinId="9" hidden="1"/>
    <cellStyle name="Followed Hyperlink" xfId="1500" builtinId="9" hidden="1"/>
    <cellStyle name="Followed Hyperlink" xfId="1504" builtinId="9" hidden="1"/>
    <cellStyle name="Followed Hyperlink" xfId="1508" builtinId="9" hidden="1"/>
    <cellStyle name="Followed Hyperlink" xfId="1512" builtinId="9" hidden="1"/>
    <cellStyle name="Followed Hyperlink" xfId="1516" builtinId="9" hidden="1"/>
    <cellStyle name="Followed Hyperlink" xfId="1520" builtinId="9" hidden="1"/>
    <cellStyle name="Followed Hyperlink" xfId="1524" builtinId="9" hidden="1"/>
    <cellStyle name="Followed Hyperlink" xfId="1528" builtinId="9" hidden="1"/>
    <cellStyle name="Followed Hyperlink" xfId="1532" builtinId="9" hidden="1"/>
    <cellStyle name="Followed Hyperlink" xfId="1536" builtinId="9" hidden="1"/>
    <cellStyle name="Followed Hyperlink" xfId="1540" builtinId="9" hidden="1"/>
    <cellStyle name="Followed Hyperlink" xfId="1544" builtinId="9" hidden="1"/>
    <cellStyle name="Followed Hyperlink" xfId="1548" builtinId="9" hidden="1"/>
    <cellStyle name="Followed Hyperlink" xfId="1552" builtinId="9" hidden="1"/>
    <cellStyle name="Followed Hyperlink" xfId="1556" builtinId="9" hidden="1"/>
    <cellStyle name="Followed Hyperlink" xfId="1560" builtinId="9" hidden="1"/>
    <cellStyle name="Followed Hyperlink" xfId="1564" builtinId="9" hidden="1"/>
    <cellStyle name="Followed Hyperlink" xfId="1568" builtinId="9" hidden="1"/>
    <cellStyle name="Followed Hyperlink" xfId="1572" builtinId="9" hidden="1"/>
    <cellStyle name="Followed Hyperlink" xfId="1576" builtinId="9" hidden="1"/>
    <cellStyle name="Followed Hyperlink" xfId="1580" builtinId="9" hidden="1"/>
    <cellStyle name="Followed Hyperlink" xfId="1584" builtinId="9" hidden="1"/>
    <cellStyle name="Followed Hyperlink" xfId="1588" builtinId="9" hidden="1"/>
    <cellStyle name="Followed Hyperlink" xfId="1592" builtinId="9" hidden="1"/>
    <cellStyle name="Followed Hyperlink" xfId="1596" builtinId="9" hidden="1"/>
    <cellStyle name="Followed Hyperlink" xfId="1600" builtinId="9" hidden="1"/>
    <cellStyle name="Followed Hyperlink" xfId="1604" builtinId="9" hidden="1"/>
    <cellStyle name="Followed Hyperlink" xfId="1608" builtinId="9" hidden="1"/>
    <cellStyle name="Followed Hyperlink" xfId="1612" builtinId="9" hidden="1"/>
    <cellStyle name="Followed Hyperlink" xfId="1616" builtinId="9" hidden="1"/>
    <cellStyle name="Followed Hyperlink" xfId="1620" builtinId="9" hidden="1"/>
    <cellStyle name="Followed Hyperlink" xfId="1624" builtinId="9" hidden="1"/>
    <cellStyle name="Followed Hyperlink" xfId="1628" builtinId="9" hidden="1"/>
    <cellStyle name="Followed Hyperlink" xfId="1632" builtinId="9" hidden="1"/>
    <cellStyle name="Followed Hyperlink" xfId="1636" builtinId="9" hidden="1"/>
    <cellStyle name="Followed Hyperlink" xfId="1640" builtinId="9" hidden="1"/>
    <cellStyle name="Followed Hyperlink" xfId="1644" builtinId="9" hidden="1"/>
    <cellStyle name="Followed Hyperlink" xfId="1648" builtinId="9" hidden="1"/>
    <cellStyle name="Followed Hyperlink" xfId="1652" builtinId="9" hidden="1"/>
    <cellStyle name="Followed Hyperlink" xfId="1656" builtinId="9" hidden="1"/>
    <cellStyle name="Followed Hyperlink" xfId="1660" builtinId="9" hidden="1"/>
    <cellStyle name="Followed Hyperlink" xfId="1664" builtinId="9" hidden="1"/>
    <cellStyle name="Followed Hyperlink" xfId="1668" builtinId="9" hidden="1"/>
    <cellStyle name="Followed Hyperlink" xfId="1672" builtinId="9" hidden="1"/>
    <cellStyle name="Followed Hyperlink" xfId="1676" builtinId="9" hidden="1"/>
    <cellStyle name="Followed Hyperlink" xfId="1680" builtinId="9" hidden="1"/>
    <cellStyle name="Followed Hyperlink" xfId="1684" builtinId="9" hidden="1"/>
    <cellStyle name="Followed Hyperlink" xfId="1688" builtinId="9" hidden="1"/>
    <cellStyle name="Followed Hyperlink" xfId="1692" builtinId="9" hidden="1"/>
    <cellStyle name="Followed Hyperlink" xfId="1696" builtinId="9" hidden="1"/>
    <cellStyle name="Followed Hyperlink" xfId="1700" builtinId="9" hidden="1"/>
    <cellStyle name="Followed Hyperlink" xfId="1704" builtinId="9" hidden="1"/>
    <cellStyle name="Followed Hyperlink" xfId="1708" builtinId="9" hidden="1"/>
    <cellStyle name="Followed Hyperlink" xfId="1712" builtinId="9" hidden="1"/>
    <cellStyle name="Followed Hyperlink" xfId="1716" builtinId="9" hidden="1"/>
    <cellStyle name="Followed Hyperlink" xfId="1720" builtinId="9" hidden="1"/>
    <cellStyle name="Followed Hyperlink" xfId="1724" builtinId="9" hidden="1"/>
    <cellStyle name="Followed Hyperlink" xfId="1728" builtinId="9" hidden="1"/>
    <cellStyle name="Followed Hyperlink" xfId="1732" builtinId="9" hidden="1"/>
    <cellStyle name="Followed Hyperlink" xfId="1736" builtinId="9" hidden="1"/>
    <cellStyle name="Followed Hyperlink" xfId="1740" builtinId="9" hidden="1"/>
    <cellStyle name="Followed Hyperlink" xfId="1744" builtinId="9" hidden="1"/>
    <cellStyle name="Followed Hyperlink" xfId="1748" builtinId="9" hidden="1"/>
    <cellStyle name="Followed Hyperlink" xfId="1752" builtinId="9" hidden="1"/>
    <cellStyle name="Followed Hyperlink" xfId="1756" builtinId="9" hidden="1"/>
    <cellStyle name="Followed Hyperlink" xfId="1760" builtinId="9" hidden="1"/>
    <cellStyle name="Followed Hyperlink" xfId="1764" builtinId="9" hidden="1"/>
    <cellStyle name="Followed Hyperlink" xfId="1768" builtinId="9" hidden="1"/>
    <cellStyle name="Followed Hyperlink" xfId="1772" builtinId="9" hidden="1"/>
    <cellStyle name="Followed Hyperlink" xfId="1776" builtinId="9" hidden="1"/>
    <cellStyle name="Followed Hyperlink" xfId="1780" builtinId="9" hidden="1"/>
    <cellStyle name="Followed Hyperlink" xfId="1784" builtinId="9" hidden="1"/>
    <cellStyle name="Followed Hyperlink" xfId="1788" builtinId="9" hidden="1"/>
    <cellStyle name="Followed Hyperlink" xfId="1792" builtinId="9" hidden="1"/>
    <cellStyle name="Followed Hyperlink" xfId="1796" builtinId="9" hidden="1"/>
    <cellStyle name="Followed Hyperlink" xfId="1800" builtinId="9" hidden="1"/>
    <cellStyle name="Followed Hyperlink" xfId="1804" builtinId="9" hidden="1"/>
    <cellStyle name="Followed Hyperlink" xfId="1808" builtinId="9" hidden="1"/>
    <cellStyle name="Followed Hyperlink" xfId="1812" builtinId="9" hidden="1"/>
    <cellStyle name="Followed Hyperlink" xfId="1816" builtinId="9" hidden="1"/>
    <cellStyle name="Followed Hyperlink" xfId="1820" builtinId="9" hidden="1"/>
    <cellStyle name="Followed Hyperlink" xfId="1824" builtinId="9" hidden="1"/>
    <cellStyle name="Followed Hyperlink" xfId="1828" builtinId="9" hidden="1"/>
    <cellStyle name="Followed Hyperlink" xfId="1832" builtinId="9" hidden="1"/>
    <cellStyle name="Followed Hyperlink" xfId="1836" builtinId="9" hidden="1"/>
    <cellStyle name="Followed Hyperlink" xfId="1840" builtinId="9" hidden="1"/>
    <cellStyle name="Followed Hyperlink" xfId="1844" builtinId="9" hidden="1"/>
    <cellStyle name="Followed Hyperlink" xfId="1848" builtinId="9" hidden="1"/>
    <cellStyle name="Followed Hyperlink" xfId="1852" builtinId="9" hidden="1"/>
    <cellStyle name="Followed Hyperlink" xfId="1856" builtinId="9" hidden="1"/>
    <cellStyle name="Followed Hyperlink" xfId="1860" builtinId="9" hidden="1"/>
    <cellStyle name="Followed Hyperlink" xfId="1864" builtinId="9" hidden="1"/>
    <cellStyle name="Followed Hyperlink" xfId="1868" builtinId="9" hidden="1"/>
    <cellStyle name="Followed Hyperlink" xfId="1872" builtinId="9" hidden="1"/>
    <cellStyle name="Followed Hyperlink" xfId="1876" builtinId="9" hidden="1"/>
    <cellStyle name="Followed Hyperlink" xfId="1880" builtinId="9" hidden="1"/>
    <cellStyle name="Followed Hyperlink" xfId="1884" builtinId="9" hidden="1"/>
    <cellStyle name="Followed Hyperlink" xfId="1888" builtinId="9" hidden="1"/>
    <cellStyle name="Followed Hyperlink" xfId="1892" builtinId="9" hidden="1"/>
    <cellStyle name="Followed Hyperlink" xfId="1896" builtinId="9" hidden="1"/>
    <cellStyle name="Followed Hyperlink" xfId="1900" builtinId="9" hidden="1"/>
    <cellStyle name="Followed Hyperlink" xfId="1904" builtinId="9" hidden="1"/>
    <cellStyle name="Followed Hyperlink" xfId="1908" builtinId="9" hidden="1"/>
    <cellStyle name="Followed Hyperlink" xfId="1912" builtinId="9" hidden="1"/>
    <cellStyle name="Followed Hyperlink" xfId="1916" builtinId="9" hidden="1"/>
    <cellStyle name="Followed Hyperlink" xfId="1920" builtinId="9" hidden="1"/>
    <cellStyle name="Followed Hyperlink" xfId="1924" builtinId="9" hidden="1"/>
    <cellStyle name="Followed Hyperlink" xfId="1928" builtinId="9" hidden="1"/>
    <cellStyle name="Followed Hyperlink" xfId="1932" builtinId="9" hidden="1"/>
    <cellStyle name="Followed Hyperlink" xfId="1936" builtinId="9" hidden="1"/>
    <cellStyle name="Followed Hyperlink" xfId="1940" builtinId="9" hidden="1"/>
    <cellStyle name="Followed Hyperlink" xfId="1944" builtinId="9" hidden="1"/>
    <cellStyle name="Followed Hyperlink" xfId="1948" builtinId="9" hidden="1"/>
    <cellStyle name="Followed Hyperlink" xfId="1952" builtinId="9" hidden="1"/>
    <cellStyle name="Followed Hyperlink" xfId="1956" builtinId="9" hidden="1"/>
    <cellStyle name="Followed Hyperlink" xfId="1960" builtinId="9" hidden="1"/>
    <cellStyle name="Followed Hyperlink" xfId="1964" builtinId="9" hidden="1"/>
    <cellStyle name="Followed Hyperlink" xfId="1968" builtinId="9" hidden="1"/>
    <cellStyle name="Followed Hyperlink" xfId="1972" builtinId="9" hidden="1"/>
    <cellStyle name="Followed Hyperlink" xfId="1976" builtinId="9" hidden="1"/>
    <cellStyle name="Followed Hyperlink" xfId="1980" builtinId="9" hidden="1"/>
    <cellStyle name="Followed Hyperlink" xfId="1984" builtinId="9" hidden="1"/>
    <cellStyle name="Followed Hyperlink" xfId="1988" builtinId="9" hidden="1"/>
    <cellStyle name="Followed Hyperlink" xfId="1992" builtinId="9" hidden="1"/>
    <cellStyle name="Followed Hyperlink" xfId="1996" builtinId="9" hidden="1"/>
    <cellStyle name="Followed Hyperlink" xfId="2000" builtinId="9" hidden="1"/>
    <cellStyle name="Followed Hyperlink" xfId="2004" builtinId="9" hidden="1"/>
    <cellStyle name="Followed Hyperlink" xfId="2008" builtinId="9" hidden="1"/>
    <cellStyle name="Followed Hyperlink" xfId="2012" builtinId="9" hidden="1"/>
    <cellStyle name="Followed Hyperlink" xfId="2016" builtinId="9" hidden="1"/>
    <cellStyle name="Followed Hyperlink" xfId="2020" builtinId="9" hidden="1"/>
    <cellStyle name="Followed Hyperlink" xfId="2024" builtinId="9" hidden="1"/>
    <cellStyle name="Followed Hyperlink" xfId="2028" builtinId="9" hidden="1"/>
    <cellStyle name="Followed Hyperlink" xfId="2032" builtinId="9" hidden="1"/>
    <cellStyle name="Followed Hyperlink" xfId="2036" builtinId="9" hidden="1"/>
    <cellStyle name="Followed Hyperlink" xfId="2040" builtinId="9" hidden="1"/>
    <cellStyle name="Followed Hyperlink" xfId="2044" builtinId="9" hidden="1"/>
    <cellStyle name="Followed Hyperlink" xfId="2048" builtinId="9" hidden="1"/>
    <cellStyle name="Followed Hyperlink" xfId="2052" builtinId="9" hidden="1"/>
    <cellStyle name="Followed Hyperlink" xfId="2056" builtinId="9" hidden="1"/>
    <cellStyle name="Followed Hyperlink" xfId="2060" builtinId="9" hidden="1"/>
    <cellStyle name="Followed Hyperlink" xfId="2064" builtinId="9" hidden="1"/>
    <cellStyle name="Followed Hyperlink" xfId="2068" builtinId="9" hidden="1"/>
    <cellStyle name="Followed Hyperlink" xfId="2072" builtinId="9" hidden="1"/>
    <cellStyle name="Followed Hyperlink" xfId="2076" builtinId="9" hidden="1"/>
    <cellStyle name="Followed Hyperlink" xfId="2080" builtinId="9" hidden="1"/>
    <cellStyle name="Followed Hyperlink" xfId="2084" builtinId="9" hidden="1"/>
    <cellStyle name="Followed Hyperlink" xfId="2088" builtinId="9" hidden="1"/>
    <cellStyle name="Followed Hyperlink" xfId="2092" builtinId="9" hidden="1"/>
    <cellStyle name="Followed Hyperlink" xfId="2096" builtinId="9" hidden="1"/>
    <cellStyle name="Followed Hyperlink" xfId="2100" builtinId="9" hidden="1"/>
    <cellStyle name="Followed Hyperlink" xfId="2104" builtinId="9" hidden="1"/>
    <cellStyle name="Followed Hyperlink" xfId="2108" builtinId="9" hidden="1"/>
    <cellStyle name="Followed Hyperlink" xfId="2112" builtinId="9" hidden="1"/>
    <cellStyle name="Followed Hyperlink" xfId="2116" builtinId="9" hidden="1"/>
    <cellStyle name="Followed Hyperlink" xfId="2120" builtinId="9" hidden="1"/>
    <cellStyle name="Followed Hyperlink" xfId="2124" builtinId="9" hidden="1"/>
    <cellStyle name="Followed Hyperlink" xfId="2128" builtinId="9" hidden="1"/>
    <cellStyle name="Followed Hyperlink" xfId="2132" builtinId="9" hidden="1"/>
    <cellStyle name="Followed Hyperlink" xfId="2136" builtinId="9" hidden="1"/>
    <cellStyle name="Followed Hyperlink" xfId="2140" builtinId="9" hidden="1"/>
    <cellStyle name="Followed Hyperlink" xfId="2144" builtinId="9" hidden="1"/>
    <cellStyle name="Followed Hyperlink" xfId="2148" builtinId="9" hidden="1"/>
    <cellStyle name="Followed Hyperlink" xfId="2152" builtinId="9" hidden="1"/>
    <cellStyle name="Followed Hyperlink" xfId="2156" builtinId="9" hidden="1"/>
    <cellStyle name="Followed Hyperlink" xfId="2160" builtinId="9" hidden="1"/>
    <cellStyle name="Followed Hyperlink" xfId="2164" builtinId="9" hidden="1"/>
    <cellStyle name="Followed Hyperlink" xfId="2168" builtinId="9" hidden="1"/>
    <cellStyle name="Followed Hyperlink" xfId="2172" builtinId="9" hidden="1"/>
    <cellStyle name="Followed Hyperlink" xfId="2176" builtinId="9" hidden="1"/>
    <cellStyle name="Followed Hyperlink" xfId="2180" builtinId="9" hidden="1"/>
    <cellStyle name="Followed Hyperlink" xfId="2184" builtinId="9" hidden="1"/>
    <cellStyle name="Followed Hyperlink" xfId="2188" builtinId="9" hidden="1"/>
    <cellStyle name="Followed Hyperlink" xfId="2192" builtinId="9" hidden="1"/>
    <cellStyle name="Followed Hyperlink" xfId="2196" builtinId="9" hidden="1"/>
    <cellStyle name="Followed Hyperlink" xfId="2200" builtinId="9" hidden="1"/>
    <cellStyle name="Followed Hyperlink" xfId="2204" builtinId="9" hidden="1"/>
    <cellStyle name="Followed Hyperlink" xfId="2208" builtinId="9" hidden="1"/>
    <cellStyle name="Followed Hyperlink" xfId="2212" builtinId="9" hidden="1"/>
    <cellStyle name="Followed Hyperlink" xfId="2216" builtinId="9" hidden="1"/>
    <cellStyle name="Followed Hyperlink" xfId="2220" builtinId="9" hidden="1"/>
    <cellStyle name="Followed Hyperlink" xfId="2224" builtinId="9" hidden="1"/>
    <cellStyle name="Followed Hyperlink" xfId="2228" builtinId="9" hidden="1"/>
    <cellStyle name="Followed Hyperlink" xfId="2232" builtinId="9" hidden="1"/>
    <cellStyle name="Followed Hyperlink" xfId="2236" builtinId="9" hidden="1"/>
    <cellStyle name="Followed Hyperlink" xfId="2240" builtinId="9" hidden="1"/>
    <cellStyle name="Followed Hyperlink" xfId="2244" builtinId="9" hidden="1"/>
    <cellStyle name="Followed Hyperlink" xfId="2248" builtinId="9" hidden="1"/>
    <cellStyle name="Followed Hyperlink" xfId="2252" builtinId="9" hidden="1"/>
    <cellStyle name="Followed Hyperlink" xfId="2256" builtinId="9" hidden="1"/>
    <cellStyle name="Followed Hyperlink" xfId="2260" builtinId="9" hidden="1"/>
    <cellStyle name="Followed Hyperlink" xfId="2264" builtinId="9" hidden="1"/>
    <cellStyle name="Followed Hyperlink" xfId="2268" builtinId="9" hidden="1"/>
    <cellStyle name="Followed Hyperlink" xfId="2272" builtinId="9" hidden="1"/>
    <cellStyle name="Followed Hyperlink" xfId="2276" builtinId="9" hidden="1"/>
    <cellStyle name="Followed Hyperlink" xfId="2280" builtinId="9" hidden="1"/>
    <cellStyle name="Followed Hyperlink" xfId="2284" builtinId="9" hidden="1"/>
    <cellStyle name="Followed Hyperlink" xfId="2288" builtinId="9" hidden="1"/>
    <cellStyle name="Followed Hyperlink" xfId="2292" builtinId="9" hidden="1"/>
    <cellStyle name="Followed Hyperlink" xfId="2296" builtinId="9" hidden="1"/>
    <cellStyle name="Followed Hyperlink" xfId="2300" builtinId="9" hidden="1"/>
    <cellStyle name="Followed Hyperlink" xfId="2304" builtinId="9" hidden="1"/>
    <cellStyle name="Followed Hyperlink" xfId="2308" builtinId="9" hidden="1"/>
    <cellStyle name="Followed Hyperlink" xfId="2312" builtinId="9" hidden="1"/>
    <cellStyle name="Followed Hyperlink" xfId="2316" builtinId="9" hidden="1"/>
    <cellStyle name="Followed Hyperlink" xfId="2320" builtinId="9" hidden="1"/>
    <cellStyle name="Followed Hyperlink" xfId="2324" builtinId="9" hidden="1"/>
    <cellStyle name="Followed Hyperlink" xfId="2328" builtinId="9" hidden="1"/>
    <cellStyle name="Followed Hyperlink" xfId="2332" builtinId="9" hidden="1"/>
    <cellStyle name="Followed Hyperlink" xfId="2336" builtinId="9" hidden="1"/>
    <cellStyle name="Followed Hyperlink" xfId="2340" builtinId="9" hidden="1"/>
    <cellStyle name="Followed Hyperlink" xfId="2344" builtinId="9" hidden="1"/>
    <cellStyle name="Followed Hyperlink" xfId="2348" builtinId="9" hidden="1"/>
    <cellStyle name="Followed Hyperlink" xfId="2352" builtinId="9" hidden="1"/>
    <cellStyle name="Followed Hyperlink" xfId="2356" builtinId="9" hidden="1"/>
    <cellStyle name="Followed Hyperlink" xfId="2360" builtinId="9" hidden="1"/>
    <cellStyle name="Followed Hyperlink" xfId="2364" builtinId="9" hidden="1"/>
    <cellStyle name="Followed Hyperlink" xfId="2368" builtinId="9" hidden="1"/>
    <cellStyle name="Followed Hyperlink" xfId="2372" builtinId="9" hidden="1"/>
    <cellStyle name="Followed Hyperlink" xfId="2376" builtinId="9" hidden="1"/>
    <cellStyle name="Followed Hyperlink" xfId="2380" builtinId="9" hidden="1"/>
    <cellStyle name="Followed Hyperlink" xfId="2384" builtinId="9" hidden="1"/>
    <cellStyle name="Followed Hyperlink" xfId="2388" builtinId="9" hidden="1"/>
    <cellStyle name="Followed Hyperlink" xfId="2392" builtinId="9" hidden="1"/>
    <cellStyle name="Followed Hyperlink" xfId="2396" builtinId="9" hidden="1"/>
    <cellStyle name="Followed Hyperlink" xfId="2400" builtinId="9" hidden="1"/>
    <cellStyle name="Followed Hyperlink" xfId="2404" builtinId="9" hidden="1"/>
    <cellStyle name="Followed Hyperlink" xfId="2408" builtinId="9" hidden="1"/>
    <cellStyle name="Followed Hyperlink" xfId="2412" builtinId="9" hidden="1"/>
    <cellStyle name="Followed Hyperlink" xfId="2416" builtinId="9" hidden="1"/>
    <cellStyle name="Followed Hyperlink" xfId="2420" builtinId="9" hidden="1"/>
    <cellStyle name="Followed Hyperlink" xfId="2424" builtinId="9" hidden="1"/>
    <cellStyle name="Followed Hyperlink" xfId="2428" builtinId="9" hidden="1"/>
    <cellStyle name="Followed Hyperlink" xfId="2432" builtinId="9" hidden="1"/>
    <cellStyle name="Followed Hyperlink" xfId="2436" builtinId="9" hidden="1"/>
    <cellStyle name="Followed Hyperlink" xfId="2440" builtinId="9" hidden="1"/>
    <cellStyle name="Followed Hyperlink" xfId="2444" builtinId="9" hidden="1"/>
    <cellStyle name="Followed Hyperlink" xfId="2448" builtinId="9" hidden="1"/>
    <cellStyle name="Followed Hyperlink" xfId="2452" builtinId="9" hidden="1"/>
    <cellStyle name="Followed Hyperlink" xfId="2456" builtinId="9" hidden="1"/>
    <cellStyle name="Followed Hyperlink" xfId="2460" builtinId="9" hidden="1"/>
    <cellStyle name="Followed Hyperlink" xfId="2464" builtinId="9" hidden="1"/>
    <cellStyle name="Followed Hyperlink" xfId="2468" builtinId="9" hidden="1"/>
    <cellStyle name="Followed Hyperlink" xfId="2472" builtinId="9" hidden="1"/>
    <cellStyle name="Followed Hyperlink" xfId="2476" builtinId="9" hidden="1"/>
    <cellStyle name="Followed Hyperlink" xfId="2480" builtinId="9" hidden="1"/>
    <cellStyle name="Followed Hyperlink" xfId="2484" builtinId="9" hidden="1"/>
    <cellStyle name="Followed Hyperlink" xfId="2488" builtinId="9" hidden="1"/>
    <cellStyle name="Followed Hyperlink" xfId="2492" builtinId="9" hidden="1"/>
    <cellStyle name="Followed Hyperlink" xfId="2496" builtinId="9" hidden="1"/>
    <cellStyle name="Followed Hyperlink" xfId="2500" builtinId="9" hidden="1"/>
    <cellStyle name="Followed Hyperlink" xfId="2504" builtinId="9" hidden="1"/>
    <cellStyle name="Followed Hyperlink" xfId="2508" builtinId="9" hidden="1"/>
    <cellStyle name="Followed Hyperlink" xfId="2512" builtinId="9" hidden="1"/>
    <cellStyle name="Followed Hyperlink" xfId="2516" builtinId="9" hidden="1"/>
    <cellStyle name="Followed Hyperlink" xfId="2520" builtinId="9" hidden="1"/>
    <cellStyle name="Followed Hyperlink" xfId="2524" builtinId="9" hidden="1"/>
    <cellStyle name="Followed Hyperlink" xfId="2528" builtinId="9" hidden="1"/>
    <cellStyle name="Followed Hyperlink" xfId="2532" builtinId="9" hidden="1"/>
    <cellStyle name="Followed Hyperlink" xfId="2536" builtinId="9" hidden="1"/>
    <cellStyle name="Followed Hyperlink" xfId="2540" builtinId="9" hidden="1"/>
    <cellStyle name="Followed Hyperlink" xfId="2544" builtinId="9" hidden="1"/>
    <cellStyle name="Followed Hyperlink" xfId="2548" builtinId="9" hidden="1"/>
    <cellStyle name="Followed Hyperlink" xfId="2552" builtinId="9" hidden="1"/>
    <cellStyle name="Followed Hyperlink" xfId="2556" builtinId="9" hidden="1"/>
    <cellStyle name="Followed Hyperlink" xfId="2560" builtinId="9" hidden="1"/>
    <cellStyle name="Followed Hyperlink" xfId="2564" builtinId="9" hidden="1"/>
    <cellStyle name="Followed Hyperlink" xfId="2568" builtinId="9" hidden="1"/>
    <cellStyle name="Followed Hyperlink" xfId="2572" builtinId="9" hidden="1"/>
    <cellStyle name="Followed Hyperlink" xfId="2576" builtinId="9" hidden="1"/>
    <cellStyle name="Followed Hyperlink" xfId="2580" builtinId="9" hidden="1"/>
    <cellStyle name="Followed Hyperlink" xfId="2584" builtinId="9" hidden="1"/>
    <cellStyle name="Followed Hyperlink" xfId="2588" builtinId="9" hidden="1"/>
    <cellStyle name="Followed Hyperlink" xfId="2592" builtinId="9" hidden="1"/>
    <cellStyle name="Followed Hyperlink" xfId="2596" builtinId="9" hidden="1"/>
    <cellStyle name="Followed Hyperlink" xfId="2600" builtinId="9" hidden="1"/>
    <cellStyle name="Followed Hyperlink" xfId="2604" builtinId="9" hidden="1"/>
    <cellStyle name="Followed Hyperlink" xfId="2608" builtinId="9" hidden="1"/>
    <cellStyle name="Followed Hyperlink" xfId="2612" builtinId="9" hidden="1"/>
    <cellStyle name="Followed Hyperlink" xfId="2616" builtinId="9" hidden="1"/>
    <cellStyle name="Followed Hyperlink" xfId="2620" builtinId="9" hidden="1"/>
    <cellStyle name="Followed Hyperlink" xfId="2624" builtinId="9" hidden="1"/>
    <cellStyle name="Followed Hyperlink" xfId="2628" builtinId="9" hidden="1"/>
    <cellStyle name="Followed Hyperlink" xfId="2632" builtinId="9" hidden="1"/>
    <cellStyle name="Followed Hyperlink" xfId="2636" builtinId="9" hidden="1"/>
    <cellStyle name="Followed Hyperlink" xfId="2640" builtinId="9" hidden="1"/>
    <cellStyle name="Followed Hyperlink" xfId="2644" builtinId="9" hidden="1"/>
    <cellStyle name="Followed Hyperlink" xfId="2648" builtinId="9" hidden="1"/>
    <cellStyle name="Followed Hyperlink" xfId="2652" builtinId="9" hidden="1"/>
    <cellStyle name="Followed Hyperlink" xfId="2656" builtinId="9" hidden="1"/>
    <cellStyle name="Followed Hyperlink" xfId="2660" builtinId="9" hidden="1"/>
    <cellStyle name="Followed Hyperlink" xfId="2664" builtinId="9" hidden="1"/>
    <cellStyle name="Followed Hyperlink" xfId="2668" builtinId="9" hidden="1"/>
    <cellStyle name="Followed Hyperlink" xfId="2672" builtinId="9" hidden="1"/>
    <cellStyle name="Followed Hyperlink" xfId="2676" builtinId="9" hidden="1"/>
    <cellStyle name="Followed Hyperlink" xfId="2680" builtinId="9" hidden="1"/>
    <cellStyle name="Followed Hyperlink" xfId="2684" builtinId="9" hidden="1"/>
    <cellStyle name="Followed Hyperlink" xfId="2688" builtinId="9" hidden="1"/>
    <cellStyle name="Followed Hyperlink" xfId="2692" builtinId="9" hidden="1"/>
    <cellStyle name="Followed Hyperlink" xfId="2696" builtinId="9" hidden="1"/>
    <cellStyle name="Followed Hyperlink" xfId="2700" builtinId="9" hidden="1"/>
    <cellStyle name="Followed Hyperlink" xfId="2704" builtinId="9" hidden="1"/>
    <cellStyle name="Followed Hyperlink" xfId="2708" builtinId="9" hidden="1"/>
    <cellStyle name="Followed Hyperlink" xfId="2712" builtinId="9" hidden="1"/>
    <cellStyle name="Followed Hyperlink" xfId="2716" builtinId="9" hidden="1"/>
    <cellStyle name="Followed Hyperlink" xfId="2720" builtinId="9" hidden="1"/>
    <cellStyle name="Followed Hyperlink" xfId="2724" builtinId="9" hidden="1"/>
    <cellStyle name="Followed Hyperlink" xfId="2728" builtinId="9" hidden="1"/>
    <cellStyle name="Followed Hyperlink" xfId="2732" builtinId="9" hidden="1"/>
    <cellStyle name="Followed Hyperlink" xfId="2736" builtinId="9" hidden="1"/>
    <cellStyle name="Followed Hyperlink" xfId="2740" builtinId="9" hidden="1"/>
    <cellStyle name="Followed Hyperlink" xfId="2744" builtinId="9" hidden="1"/>
    <cellStyle name="Followed Hyperlink" xfId="2748" builtinId="9" hidden="1"/>
    <cellStyle name="Followed Hyperlink" xfId="2752" builtinId="9" hidden="1"/>
    <cellStyle name="Followed Hyperlink" xfId="2756" builtinId="9" hidden="1"/>
    <cellStyle name="Followed Hyperlink" xfId="2760" builtinId="9" hidden="1"/>
    <cellStyle name="Followed Hyperlink" xfId="2764" builtinId="9" hidden="1"/>
    <cellStyle name="Followed Hyperlink" xfId="2768" builtinId="9" hidden="1"/>
    <cellStyle name="Followed Hyperlink" xfId="2772" builtinId="9" hidden="1"/>
    <cellStyle name="Followed Hyperlink" xfId="2776" builtinId="9" hidden="1"/>
    <cellStyle name="Followed Hyperlink" xfId="2780" builtinId="9" hidden="1"/>
    <cellStyle name="Followed Hyperlink" xfId="2784" builtinId="9" hidden="1"/>
    <cellStyle name="Followed Hyperlink" xfId="2788" builtinId="9" hidden="1"/>
    <cellStyle name="Followed Hyperlink" xfId="2792" builtinId="9" hidden="1"/>
    <cellStyle name="Followed Hyperlink" xfId="2796" builtinId="9" hidden="1"/>
    <cellStyle name="Followed Hyperlink" xfId="2800" builtinId="9" hidden="1"/>
    <cellStyle name="Followed Hyperlink" xfId="2804" builtinId="9" hidden="1"/>
    <cellStyle name="Followed Hyperlink" xfId="2808" builtinId="9" hidden="1"/>
    <cellStyle name="Followed Hyperlink" xfId="2812" builtinId="9" hidden="1"/>
    <cellStyle name="Followed Hyperlink" xfId="2816" builtinId="9" hidden="1"/>
    <cellStyle name="Followed Hyperlink" xfId="2820" builtinId="9" hidden="1"/>
    <cellStyle name="Followed Hyperlink" xfId="2824" builtinId="9" hidden="1"/>
    <cellStyle name="Followed Hyperlink" xfId="2828" builtinId="9" hidden="1"/>
    <cellStyle name="Followed Hyperlink" xfId="2832" builtinId="9" hidden="1"/>
    <cellStyle name="Followed Hyperlink" xfId="2836" builtinId="9" hidden="1"/>
    <cellStyle name="Followed Hyperlink" xfId="2840" builtinId="9" hidden="1"/>
    <cellStyle name="Followed Hyperlink" xfId="2844" builtinId="9" hidden="1"/>
    <cellStyle name="Followed Hyperlink" xfId="2848" builtinId="9" hidden="1"/>
    <cellStyle name="Followed Hyperlink" xfId="2852" builtinId="9" hidden="1"/>
    <cellStyle name="Followed Hyperlink" xfId="2856" builtinId="9" hidden="1"/>
    <cellStyle name="Followed Hyperlink" xfId="2860" builtinId="9" hidden="1"/>
    <cellStyle name="Followed Hyperlink" xfId="2864" builtinId="9" hidden="1"/>
    <cellStyle name="Followed Hyperlink" xfId="2868" builtinId="9" hidden="1"/>
    <cellStyle name="Followed Hyperlink" xfId="2872" builtinId="9" hidden="1"/>
    <cellStyle name="Followed Hyperlink" xfId="2876" builtinId="9" hidden="1"/>
    <cellStyle name="Followed Hyperlink" xfId="2880" builtinId="9" hidden="1"/>
    <cellStyle name="Followed Hyperlink" xfId="2884" builtinId="9" hidden="1"/>
    <cellStyle name="Followed Hyperlink" xfId="2888" builtinId="9" hidden="1"/>
    <cellStyle name="Followed Hyperlink" xfId="2892" builtinId="9" hidden="1"/>
    <cellStyle name="Followed Hyperlink" xfId="2896" builtinId="9" hidden="1"/>
    <cellStyle name="Followed Hyperlink" xfId="2900" builtinId="9" hidden="1"/>
    <cellStyle name="Followed Hyperlink" xfId="2904" builtinId="9" hidden="1"/>
    <cellStyle name="Followed Hyperlink" xfId="2908" builtinId="9" hidden="1"/>
    <cellStyle name="Followed Hyperlink" xfId="2912" builtinId="9" hidden="1"/>
    <cellStyle name="Followed Hyperlink" xfId="2916" builtinId="9" hidden="1"/>
    <cellStyle name="Followed Hyperlink" xfId="2920" builtinId="9" hidden="1"/>
    <cellStyle name="Followed Hyperlink" xfId="2924" builtinId="9" hidden="1"/>
    <cellStyle name="Followed Hyperlink" xfId="2928" builtinId="9" hidden="1"/>
    <cellStyle name="Followed Hyperlink" xfId="2932" builtinId="9" hidden="1"/>
    <cellStyle name="Followed Hyperlink" xfId="2936" builtinId="9" hidden="1"/>
    <cellStyle name="Followed Hyperlink" xfId="2940" builtinId="9" hidden="1"/>
    <cellStyle name="Followed Hyperlink" xfId="2944" builtinId="9" hidden="1"/>
    <cellStyle name="Followed Hyperlink" xfId="2948" builtinId="9" hidden="1"/>
    <cellStyle name="Followed Hyperlink" xfId="2952" builtinId="9" hidden="1"/>
    <cellStyle name="Followed Hyperlink" xfId="2956" builtinId="9" hidden="1"/>
    <cellStyle name="Followed Hyperlink" xfId="2960" builtinId="9" hidden="1"/>
    <cellStyle name="Followed Hyperlink" xfId="2964" builtinId="9" hidden="1"/>
    <cellStyle name="Followed Hyperlink" xfId="2968" builtinId="9" hidden="1"/>
    <cellStyle name="Followed Hyperlink" xfId="2972" builtinId="9" hidden="1"/>
    <cellStyle name="Followed Hyperlink" xfId="2976" builtinId="9" hidden="1"/>
    <cellStyle name="Followed Hyperlink" xfId="2980" builtinId="9" hidden="1"/>
    <cellStyle name="Followed Hyperlink" xfId="2984" builtinId="9" hidden="1"/>
    <cellStyle name="Followed Hyperlink" xfId="2988" builtinId="9" hidden="1"/>
    <cellStyle name="Followed Hyperlink" xfId="2992" builtinId="9" hidden="1"/>
    <cellStyle name="Followed Hyperlink" xfId="2996" builtinId="9" hidden="1"/>
    <cellStyle name="Followed Hyperlink" xfId="3000" builtinId="9" hidden="1"/>
    <cellStyle name="Followed Hyperlink" xfId="3004" builtinId="9" hidden="1"/>
    <cellStyle name="Followed Hyperlink" xfId="3008" builtinId="9" hidden="1"/>
    <cellStyle name="Followed Hyperlink" xfId="3012" builtinId="9" hidden="1"/>
    <cellStyle name="Followed Hyperlink" xfId="3016" builtinId="9" hidden="1"/>
    <cellStyle name="Followed Hyperlink" xfId="3020" builtinId="9" hidden="1"/>
    <cellStyle name="Followed Hyperlink" xfId="3024" builtinId="9" hidden="1"/>
    <cellStyle name="Followed Hyperlink" xfId="3028" builtinId="9" hidden="1"/>
    <cellStyle name="Followed Hyperlink" xfId="3032" builtinId="9" hidden="1"/>
    <cellStyle name="Followed Hyperlink" xfId="3036" builtinId="9" hidden="1"/>
    <cellStyle name="Followed Hyperlink" xfId="3040" builtinId="9" hidden="1"/>
    <cellStyle name="Followed Hyperlink" xfId="3044" builtinId="9" hidden="1"/>
    <cellStyle name="Followed Hyperlink" xfId="3048" builtinId="9" hidden="1"/>
    <cellStyle name="Followed Hyperlink" xfId="3052" builtinId="9" hidden="1"/>
    <cellStyle name="Followed Hyperlink" xfId="3056" builtinId="9" hidden="1"/>
    <cellStyle name="Followed Hyperlink" xfId="3060" builtinId="9" hidden="1"/>
    <cellStyle name="Followed Hyperlink" xfId="3064" builtinId="9" hidden="1"/>
    <cellStyle name="Followed Hyperlink" xfId="3068" builtinId="9" hidden="1"/>
    <cellStyle name="Followed Hyperlink" xfId="3072" builtinId="9" hidden="1"/>
    <cellStyle name="Followed Hyperlink" xfId="3076" builtinId="9" hidden="1"/>
    <cellStyle name="Followed Hyperlink" xfId="3080" builtinId="9" hidden="1"/>
    <cellStyle name="Followed Hyperlink" xfId="3084" builtinId="9" hidden="1"/>
    <cellStyle name="Followed Hyperlink" xfId="3088" builtinId="9" hidden="1"/>
    <cellStyle name="Followed Hyperlink" xfId="3092" builtinId="9" hidden="1"/>
    <cellStyle name="Followed Hyperlink" xfId="3096" builtinId="9" hidden="1"/>
    <cellStyle name="Followed Hyperlink" xfId="3100" builtinId="9" hidden="1"/>
    <cellStyle name="Followed Hyperlink" xfId="3104" builtinId="9" hidden="1"/>
    <cellStyle name="Followed Hyperlink" xfId="3108" builtinId="9" hidden="1"/>
    <cellStyle name="Followed Hyperlink" xfId="3112" builtinId="9" hidden="1"/>
    <cellStyle name="Followed Hyperlink" xfId="3116" builtinId="9" hidden="1"/>
    <cellStyle name="Followed Hyperlink" xfId="3120" builtinId="9" hidden="1"/>
    <cellStyle name="Followed Hyperlink" xfId="3124" builtinId="9" hidden="1"/>
    <cellStyle name="Followed Hyperlink" xfId="3128" builtinId="9" hidden="1"/>
    <cellStyle name="Followed Hyperlink" xfId="3132" builtinId="9" hidden="1"/>
    <cellStyle name="Followed Hyperlink" xfId="3136" builtinId="9" hidden="1"/>
    <cellStyle name="Followed Hyperlink" xfId="3140" builtinId="9" hidden="1"/>
    <cellStyle name="Followed Hyperlink" xfId="3144" builtinId="9" hidden="1"/>
    <cellStyle name="Followed Hyperlink" xfId="3148" builtinId="9" hidden="1"/>
    <cellStyle name="Followed Hyperlink" xfId="3152" builtinId="9" hidden="1"/>
    <cellStyle name="Followed Hyperlink" xfId="3156" builtinId="9" hidden="1"/>
    <cellStyle name="Followed Hyperlink" xfId="3160" builtinId="9" hidden="1"/>
    <cellStyle name="Followed Hyperlink" xfId="3164" builtinId="9" hidden="1"/>
    <cellStyle name="Followed Hyperlink" xfId="3168" builtinId="9" hidden="1"/>
    <cellStyle name="Followed Hyperlink" xfId="3172" builtinId="9" hidden="1"/>
    <cellStyle name="Followed Hyperlink" xfId="3176" builtinId="9" hidden="1"/>
    <cellStyle name="Followed Hyperlink" xfId="3180" builtinId="9" hidden="1"/>
    <cellStyle name="Followed Hyperlink" xfId="3184" builtinId="9" hidden="1"/>
    <cellStyle name="Followed Hyperlink" xfId="3188" builtinId="9" hidden="1"/>
    <cellStyle name="Followed Hyperlink" xfId="3192" builtinId="9" hidden="1"/>
    <cellStyle name="Followed Hyperlink" xfId="3196" builtinId="9" hidden="1"/>
    <cellStyle name="Followed Hyperlink" xfId="3200" builtinId="9" hidden="1"/>
    <cellStyle name="Followed Hyperlink" xfId="3204" builtinId="9" hidden="1"/>
    <cellStyle name="Followed Hyperlink" xfId="3208" builtinId="9" hidden="1"/>
    <cellStyle name="Followed Hyperlink" xfId="3212" builtinId="9" hidden="1"/>
    <cellStyle name="Followed Hyperlink" xfId="3216" builtinId="9" hidden="1"/>
    <cellStyle name="Followed Hyperlink" xfId="3220" builtinId="9" hidden="1"/>
    <cellStyle name="Followed Hyperlink" xfId="3224" builtinId="9" hidden="1"/>
    <cellStyle name="Followed Hyperlink" xfId="3228" builtinId="9" hidden="1"/>
    <cellStyle name="Followed Hyperlink" xfId="3232" builtinId="9" hidden="1"/>
    <cellStyle name="Followed Hyperlink" xfId="3236" builtinId="9" hidden="1"/>
    <cellStyle name="Followed Hyperlink" xfId="3240" builtinId="9" hidden="1"/>
    <cellStyle name="Followed Hyperlink" xfId="3244" builtinId="9" hidden="1"/>
    <cellStyle name="Followed Hyperlink" xfId="3248" builtinId="9" hidden="1"/>
    <cellStyle name="Followed Hyperlink" xfId="3252" builtinId="9" hidden="1"/>
    <cellStyle name="Followed Hyperlink" xfId="3256" builtinId="9" hidden="1"/>
    <cellStyle name="Followed Hyperlink" xfId="3260" builtinId="9" hidden="1"/>
    <cellStyle name="Followed Hyperlink" xfId="3264" builtinId="9" hidden="1"/>
    <cellStyle name="Followed Hyperlink" xfId="3268" builtinId="9" hidden="1"/>
    <cellStyle name="Followed Hyperlink" xfId="3272" builtinId="9" hidden="1"/>
    <cellStyle name="Followed Hyperlink" xfId="3276" builtinId="9" hidden="1"/>
    <cellStyle name="Followed Hyperlink" xfId="3280" builtinId="9" hidden="1"/>
    <cellStyle name="Followed Hyperlink" xfId="3284" builtinId="9" hidden="1"/>
    <cellStyle name="Followed Hyperlink" xfId="3288" builtinId="9" hidden="1"/>
    <cellStyle name="Followed Hyperlink" xfId="3292" builtinId="9" hidden="1"/>
    <cellStyle name="Followed Hyperlink" xfId="3296" builtinId="9" hidden="1"/>
    <cellStyle name="Followed Hyperlink" xfId="3300" builtinId="9" hidden="1"/>
    <cellStyle name="Followed Hyperlink" xfId="3304" builtinId="9" hidden="1"/>
    <cellStyle name="Followed Hyperlink" xfId="3308" builtinId="9" hidden="1"/>
    <cellStyle name="Followed Hyperlink" xfId="3312" builtinId="9" hidden="1"/>
    <cellStyle name="Followed Hyperlink" xfId="3316" builtinId="9" hidden="1"/>
    <cellStyle name="Followed Hyperlink" xfId="3320" builtinId="9" hidden="1"/>
    <cellStyle name="Followed Hyperlink" xfId="3324" builtinId="9" hidden="1"/>
    <cellStyle name="Followed Hyperlink" xfId="3328" builtinId="9" hidden="1"/>
    <cellStyle name="Followed Hyperlink" xfId="3332" builtinId="9" hidden="1"/>
    <cellStyle name="Followed Hyperlink" xfId="3336" builtinId="9" hidden="1"/>
    <cellStyle name="Followed Hyperlink" xfId="3340" builtinId="9" hidden="1"/>
    <cellStyle name="Followed Hyperlink" xfId="3344" builtinId="9" hidden="1"/>
    <cellStyle name="Followed Hyperlink" xfId="3348" builtinId="9" hidden="1"/>
    <cellStyle name="Followed Hyperlink" xfId="3352" builtinId="9" hidden="1"/>
    <cellStyle name="Followed Hyperlink" xfId="3356" builtinId="9" hidden="1"/>
    <cellStyle name="Followed Hyperlink" xfId="3360" builtinId="9" hidden="1"/>
    <cellStyle name="Followed Hyperlink" xfId="3364" builtinId="9" hidden="1"/>
    <cellStyle name="Followed Hyperlink" xfId="3368" builtinId="9" hidden="1"/>
    <cellStyle name="Followed Hyperlink" xfId="3372" builtinId="9" hidden="1"/>
    <cellStyle name="Followed Hyperlink" xfId="3376" builtinId="9" hidden="1"/>
    <cellStyle name="Followed Hyperlink" xfId="3380" builtinId="9" hidden="1"/>
    <cellStyle name="Followed Hyperlink" xfId="3384" builtinId="9" hidden="1"/>
    <cellStyle name="Followed Hyperlink" xfId="3388" builtinId="9" hidden="1"/>
    <cellStyle name="Followed Hyperlink" xfId="3392" builtinId="9" hidden="1"/>
    <cellStyle name="Followed Hyperlink" xfId="3396" builtinId="9" hidden="1"/>
    <cellStyle name="Followed Hyperlink" xfId="3400" builtinId="9" hidden="1"/>
    <cellStyle name="Followed Hyperlink" xfId="3404" builtinId="9" hidden="1"/>
    <cellStyle name="Followed Hyperlink" xfId="3408" builtinId="9" hidden="1"/>
    <cellStyle name="Followed Hyperlink" xfId="3412" builtinId="9" hidden="1"/>
    <cellStyle name="Followed Hyperlink" xfId="3416" builtinId="9" hidden="1"/>
    <cellStyle name="Followed Hyperlink" xfId="3420" builtinId="9" hidden="1"/>
    <cellStyle name="Followed Hyperlink" xfId="3424" builtinId="9" hidden="1"/>
    <cellStyle name="Followed Hyperlink" xfId="3428" builtinId="9" hidden="1"/>
    <cellStyle name="Followed Hyperlink" xfId="3432" builtinId="9" hidden="1"/>
    <cellStyle name="Followed Hyperlink" xfId="3436" builtinId="9" hidden="1"/>
    <cellStyle name="Followed Hyperlink" xfId="3440" builtinId="9" hidden="1"/>
    <cellStyle name="Followed Hyperlink" xfId="3444" builtinId="9" hidden="1"/>
    <cellStyle name="Followed Hyperlink" xfId="3448" builtinId="9" hidden="1"/>
    <cellStyle name="Followed Hyperlink" xfId="3452" builtinId="9" hidden="1"/>
    <cellStyle name="Followed Hyperlink" xfId="3456" builtinId="9" hidden="1"/>
    <cellStyle name="Followed Hyperlink" xfId="3460" builtinId="9" hidden="1"/>
    <cellStyle name="Followed Hyperlink" xfId="3464" builtinId="9" hidden="1"/>
    <cellStyle name="Followed Hyperlink" xfId="3468" builtinId="9" hidden="1"/>
    <cellStyle name="Followed Hyperlink" xfId="3472" builtinId="9" hidden="1"/>
    <cellStyle name="Followed Hyperlink" xfId="3476" builtinId="9" hidden="1"/>
    <cellStyle name="Followed Hyperlink" xfId="3480" builtinId="9" hidden="1"/>
    <cellStyle name="Followed Hyperlink" xfId="3484" builtinId="9" hidden="1"/>
    <cellStyle name="Followed Hyperlink" xfId="3488" builtinId="9" hidden="1"/>
    <cellStyle name="Followed Hyperlink" xfId="3492" builtinId="9" hidden="1"/>
    <cellStyle name="Followed Hyperlink" xfId="3496" builtinId="9" hidden="1"/>
    <cellStyle name="Followed Hyperlink" xfId="3500" builtinId="9" hidden="1"/>
    <cellStyle name="Followed Hyperlink" xfId="3504" builtinId="9" hidden="1"/>
    <cellStyle name="Followed Hyperlink" xfId="3508" builtinId="9" hidden="1"/>
    <cellStyle name="Followed Hyperlink" xfId="3512" builtinId="9" hidden="1"/>
    <cellStyle name="Followed Hyperlink" xfId="3516" builtinId="9" hidden="1"/>
    <cellStyle name="Followed Hyperlink" xfId="3520" builtinId="9" hidden="1"/>
    <cellStyle name="Followed Hyperlink" xfId="3524" builtinId="9" hidden="1"/>
    <cellStyle name="Followed Hyperlink" xfId="3528" builtinId="9" hidden="1"/>
    <cellStyle name="Followed Hyperlink" xfId="3532" builtinId="9" hidden="1"/>
    <cellStyle name="Followed Hyperlink" xfId="3536" builtinId="9" hidden="1"/>
    <cellStyle name="Followed Hyperlink" xfId="3540" builtinId="9" hidden="1"/>
    <cellStyle name="Followed Hyperlink" xfId="3544" builtinId="9" hidden="1"/>
    <cellStyle name="Followed Hyperlink" xfId="3548" builtinId="9" hidden="1"/>
    <cellStyle name="Followed Hyperlink" xfId="3552" builtinId="9" hidden="1"/>
    <cellStyle name="Followed Hyperlink" xfId="3556" builtinId="9" hidden="1"/>
    <cellStyle name="Followed Hyperlink" xfId="3560" builtinId="9" hidden="1"/>
    <cellStyle name="Followed Hyperlink" xfId="3564" builtinId="9" hidden="1"/>
    <cellStyle name="Followed Hyperlink" xfId="3568" builtinId="9" hidden="1"/>
    <cellStyle name="Followed Hyperlink" xfId="3572" builtinId="9" hidden="1"/>
    <cellStyle name="Followed Hyperlink" xfId="3576" builtinId="9" hidden="1"/>
    <cellStyle name="Followed Hyperlink" xfId="3580" builtinId="9" hidden="1"/>
    <cellStyle name="Followed Hyperlink" xfId="3584" builtinId="9" hidden="1"/>
    <cellStyle name="Followed Hyperlink" xfId="3588" builtinId="9" hidden="1"/>
    <cellStyle name="Followed Hyperlink" xfId="3592" builtinId="9" hidden="1"/>
    <cellStyle name="Followed Hyperlink" xfId="3596" builtinId="9" hidden="1"/>
    <cellStyle name="Followed Hyperlink" xfId="3600" builtinId="9" hidden="1"/>
    <cellStyle name="Followed Hyperlink" xfId="3604" builtinId="9" hidden="1"/>
    <cellStyle name="Followed Hyperlink" xfId="3608" builtinId="9" hidden="1"/>
    <cellStyle name="Followed Hyperlink" xfId="3612" builtinId="9" hidden="1"/>
    <cellStyle name="Followed Hyperlink" xfId="3616" builtinId="9" hidden="1"/>
    <cellStyle name="Followed Hyperlink" xfId="3620" builtinId="9" hidden="1"/>
    <cellStyle name="Followed Hyperlink" xfId="3624" builtinId="9" hidden="1"/>
    <cellStyle name="Followed Hyperlink" xfId="3628" builtinId="9" hidden="1"/>
    <cellStyle name="Followed Hyperlink" xfId="3632" builtinId="9" hidden="1"/>
    <cellStyle name="Followed Hyperlink" xfId="3636" builtinId="9" hidden="1"/>
    <cellStyle name="Followed Hyperlink" xfId="3640" builtinId="9" hidden="1"/>
    <cellStyle name="Followed Hyperlink" xfId="3644" builtinId="9" hidden="1"/>
    <cellStyle name="Followed Hyperlink" xfId="3648" builtinId="9" hidden="1"/>
    <cellStyle name="Followed Hyperlink" xfId="3652" builtinId="9" hidden="1"/>
    <cellStyle name="Followed Hyperlink" xfId="3656" builtinId="9" hidden="1"/>
    <cellStyle name="Followed Hyperlink" xfId="3660" builtinId="9" hidden="1"/>
    <cellStyle name="Followed Hyperlink" xfId="3664" builtinId="9" hidden="1"/>
    <cellStyle name="Followed Hyperlink" xfId="3668" builtinId="9" hidden="1"/>
    <cellStyle name="Followed Hyperlink" xfId="3672" builtinId="9" hidden="1"/>
    <cellStyle name="Followed Hyperlink" xfId="3676" builtinId="9" hidden="1"/>
    <cellStyle name="Followed Hyperlink" xfId="3680" builtinId="9" hidden="1"/>
    <cellStyle name="Followed Hyperlink" xfId="3684" builtinId="9" hidden="1"/>
    <cellStyle name="Followed Hyperlink" xfId="3688" builtinId="9" hidden="1"/>
    <cellStyle name="Followed Hyperlink" xfId="3692" builtinId="9" hidden="1"/>
    <cellStyle name="Followed Hyperlink" xfId="3696" builtinId="9" hidden="1"/>
    <cellStyle name="Followed Hyperlink" xfId="3700" builtinId="9" hidden="1"/>
    <cellStyle name="Followed Hyperlink" xfId="3704" builtinId="9" hidden="1"/>
    <cellStyle name="Followed Hyperlink" xfId="3708" builtinId="9" hidden="1"/>
    <cellStyle name="Followed Hyperlink" xfId="3712" builtinId="9" hidden="1"/>
    <cellStyle name="Followed Hyperlink" xfId="3716" builtinId="9" hidden="1"/>
    <cellStyle name="Followed Hyperlink" xfId="3720" builtinId="9" hidden="1"/>
    <cellStyle name="Followed Hyperlink" xfId="3724" builtinId="9" hidden="1"/>
    <cellStyle name="Followed Hyperlink" xfId="3728" builtinId="9" hidden="1"/>
    <cellStyle name="Followed Hyperlink" xfId="3732" builtinId="9" hidden="1"/>
    <cellStyle name="Followed Hyperlink" xfId="3736" builtinId="9" hidden="1"/>
    <cellStyle name="Followed Hyperlink" xfId="3740" builtinId="9" hidden="1"/>
    <cellStyle name="Followed Hyperlink" xfId="3744" builtinId="9" hidden="1"/>
    <cellStyle name="Followed Hyperlink" xfId="3748" builtinId="9" hidden="1"/>
    <cellStyle name="Followed Hyperlink" xfId="3752" builtinId="9" hidden="1"/>
    <cellStyle name="Followed Hyperlink" xfId="3756" builtinId="9" hidden="1"/>
    <cellStyle name="Followed Hyperlink" xfId="3760" builtinId="9" hidden="1"/>
    <cellStyle name="Followed Hyperlink" xfId="3764" builtinId="9" hidden="1"/>
    <cellStyle name="Followed Hyperlink" xfId="3768" builtinId="9" hidden="1"/>
    <cellStyle name="Followed Hyperlink" xfId="3772" builtinId="9" hidden="1"/>
    <cellStyle name="Followed Hyperlink" xfId="3776" builtinId="9" hidden="1"/>
    <cellStyle name="Followed Hyperlink" xfId="3780" builtinId="9" hidden="1"/>
    <cellStyle name="Followed Hyperlink" xfId="3784" builtinId="9" hidden="1"/>
    <cellStyle name="Followed Hyperlink" xfId="3788" builtinId="9" hidden="1"/>
    <cellStyle name="Followed Hyperlink" xfId="3792" builtinId="9" hidden="1"/>
    <cellStyle name="Followed Hyperlink" xfId="3796" builtinId="9" hidden="1"/>
    <cellStyle name="Followed Hyperlink" xfId="3800" builtinId="9" hidden="1"/>
    <cellStyle name="Followed Hyperlink" xfId="3804" builtinId="9" hidden="1"/>
    <cellStyle name="Followed Hyperlink" xfId="3808" builtinId="9" hidden="1"/>
    <cellStyle name="Followed Hyperlink" xfId="3812" builtinId="9" hidden="1"/>
    <cellStyle name="Followed Hyperlink" xfId="3816" builtinId="9" hidden="1"/>
    <cellStyle name="Followed Hyperlink" xfId="3820" builtinId="9" hidden="1"/>
    <cellStyle name="Followed Hyperlink" xfId="3824" builtinId="9" hidden="1"/>
    <cellStyle name="Followed Hyperlink" xfId="3828" builtinId="9" hidden="1"/>
    <cellStyle name="Followed Hyperlink" xfId="3832" builtinId="9" hidden="1"/>
    <cellStyle name="Followed Hyperlink" xfId="3836" builtinId="9" hidden="1"/>
    <cellStyle name="Followed Hyperlink" xfId="3840" builtinId="9" hidden="1"/>
    <cellStyle name="Followed Hyperlink" xfId="3844" builtinId="9" hidden="1"/>
    <cellStyle name="Followed Hyperlink" xfId="3848" builtinId="9" hidden="1"/>
    <cellStyle name="Followed Hyperlink" xfId="3852" builtinId="9" hidden="1"/>
    <cellStyle name="Followed Hyperlink" xfId="3856" builtinId="9" hidden="1"/>
    <cellStyle name="Followed Hyperlink" xfId="3860" builtinId="9" hidden="1"/>
    <cellStyle name="Followed Hyperlink" xfId="3864" builtinId="9" hidden="1"/>
    <cellStyle name="Followed Hyperlink" xfId="3868" builtinId="9" hidden="1"/>
    <cellStyle name="Followed Hyperlink" xfId="3872" builtinId="9" hidden="1"/>
    <cellStyle name="Followed Hyperlink" xfId="3876" builtinId="9" hidden="1"/>
    <cellStyle name="Followed Hyperlink" xfId="3880" builtinId="9" hidden="1"/>
    <cellStyle name="Followed Hyperlink" xfId="3884" builtinId="9" hidden="1"/>
    <cellStyle name="Followed Hyperlink" xfId="3888" builtinId="9" hidden="1"/>
    <cellStyle name="Followed Hyperlink" xfId="3892" builtinId="9" hidden="1"/>
    <cellStyle name="Followed Hyperlink" xfId="3896" builtinId="9" hidden="1"/>
    <cellStyle name="Followed Hyperlink" xfId="3900" builtinId="9" hidden="1"/>
    <cellStyle name="Followed Hyperlink" xfId="3904" builtinId="9" hidden="1"/>
    <cellStyle name="Followed Hyperlink" xfId="3908" builtinId="9" hidden="1"/>
    <cellStyle name="Followed Hyperlink" xfId="3912" builtinId="9" hidden="1"/>
    <cellStyle name="Followed Hyperlink" xfId="3916" builtinId="9" hidden="1"/>
    <cellStyle name="Followed Hyperlink" xfId="3920" builtinId="9" hidden="1"/>
    <cellStyle name="Followed Hyperlink" xfId="3924" builtinId="9" hidden="1"/>
    <cellStyle name="Followed Hyperlink" xfId="3928" builtinId="9" hidden="1"/>
    <cellStyle name="Followed Hyperlink" xfId="3932" builtinId="9" hidden="1"/>
    <cellStyle name="Followed Hyperlink" xfId="3936" builtinId="9" hidden="1"/>
    <cellStyle name="Followed Hyperlink" xfId="3940" builtinId="9" hidden="1"/>
    <cellStyle name="Followed Hyperlink" xfId="3944" builtinId="9" hidden="1"/>
    <cellStyle name="Followed Hyperlink" xfId="3948" builtinId="9" hidden="1"/>
    <cellStyle name="Followed Hyperlink" xfId="3952" builtinId="9" hidden="1"/>
    <cellStyle name="Followed Hyperlink" xfId="3956" builtinId="9" hidden="1"/>
    <cellStyle name="Followed Hyperlink" xfId="3960" builtinId="9" hidden="1"/>
    <cellStyle name="Followed Hyperlink" xfId="3964" builtinId="9" hidden="1"/>
    <cellStyle name="Followed Hyperlink" xfId="3968" builtinId="9" hidden="1"/>
    <cellStyle name="Followed Hyperlink" xfId="3972" builtinId="9" hidden="1"/>
    <cellStyle name="Followed Hyperlink" xfId="3976" builtinId="9" hidden="1"/>
    <cellStyle name="Followed Hyperlink" xfId="3980" builtinId="9" hidden="1"/>
    <cellStyle name="Followed Hyperlink" xfId="3984" builtinId="9" hidden="1"/>
    <cellStyle name="Followed Hyperlink" xfId="3988" builtinId="9" hidden="1"/>
    <cellStyle name="Followed Hyperlink" xfId="3992" builtinId="9" hidden="1"/>
    <cellStyle name="Followed Hyperlink" xfId="3996" builtinId="9" hidden="1"/>
    <cellStyle name="Followed Hyperlink" xfId="4000" builtinId="9" hidden="1"/>
    <cellStyle name="Followed Hyperlink" xfId="4004" builtinId="9" hidden="1"/>
    <cellStyle name="Followed Hyperlink" xfId="4008" builtinId="9" hidden="1"/>
    <cellStyle name="Followed Hyperlink" xfId="4012" builtinId="9" hidden="1"/>
    <cellStyle name="Followed Hyperlink" xfId="4016" builtinId="9" hidden="1"/>
    <cellStyle name="Followed Hyperlink" xfId="4020" builtinId="9" hidden="1"/>
    <cellStyle name="Followed Hyperlink" xfId="4024" builtinId="9" hidden="1"/>
    <cellStyle name="Followed Hyperlink" xfId="4028" builtinId="9" hidden="1"/>
    <cellStyle name="Followed Hyperlink" xfId="4032" builtinId="9" hidden="1"/>
    <cellStyle name="Followed Hyperlink" xfId="4036" builtinId="9" hidden="1"/>
    <cellStyle name="Followed Hyperlink" xfId="4040" builtinId="9" hidden="1"/>
    <cellStyle name="Followed Hyperlink" xfId="4044" builtinId="9" hidden="1"/>
    <cellStyle name="Followed Hyperlink" xfId="4048" builtinId="9" hidden="1"/>
    <cellStyle name="Followed Hyperlink" xfId="4052" builtinId="9" hidden="1"/>
    <cellStyle name="Followed Hyperlink" xfId="4056" builtinId="9" hidden="1"/>
    <cellStyle name="Followed Hyperlink" xfId="4060" builtinId="9" hidden="1"/>
    <cellStyle name="Followed Hyperlink" xfId="4064" builtinId="9" hidden="1"/>
    <cellStyle name="Followed Hyperlink" xfId="4068" builtinId="9" hidden="1"/>
    <cellStyle name="Followed Hyperlink" xfId="4072" builtinId="9" hidden="1"/>
    <cellStyle name="Followed Hyperlink" xfId="4076" builtinId="9" hidden="1"/>
    <cellStyle name="Followed Hyperlink" xfId="4080" builtinId="9" hidden="1"/>
    <cellStyle name="Followed Hyperlink" xfId="4084" builtinId="9" hidden="1"/>
    <cellStyle name="Followed Hyperlink" xfId="4088" builtinId="9" hidden="1"/>
    <cellStyle name="Followed Hyperlink" xfId="4092" builtinId="9" hidden="1"/>
    <cellStyle name="Followed Hyperlink" xfId="4096" builtinId="9" hidden="1"/>
    <cellStyle name="Followed Hyperlink" xfId="4100" builtinId="9" hidden="1"/>
    <cellStyle name="Followed Hyperlink" xfId="4104" builtinId="9" hidden="1"/>
    <cellStyle name="Followed Hyperlink" xfId="4108" builtinId="9" hidden="1"/>
    <cellStyle name="Followed Hyperlink" xfId="4112" builtinId="9" hidden="1"/>
    <cellStyle name="Followed Hyperlink" xfId="4116" builtinId="9" hidden="1"/>
    <cellStyle name="Followed Hyperlink" xfId="4120" builtinId="9" hidden="1"/>
    <cellStyle name="Followed Hyperlink" xfId="4124" builtinId="9" hidden="1"/>
    <cellStyle name="Followed Hyperlink" xfId="4128" builtinId="9" hidden="1"/>
    <cellStyle name="Followed Hyperlink" xfId="4132" builtinId="9" hidden="1"/>
    <cellStyle name="Followed Hyperlink" xfId="4136" builtinId="9" hidden="1"/>
    <cellStyle name="Followed Hyperlink" xfId="4140" builtinId="9" hidden="1"/>
    <cellStyle name="Followed Hyperlink" xfId="4144" builtinId="9" hidden="1"/>
    <cellStyle name="Followed Hyperlink" xfId="4148" builtinId="9" hidden="1"/>
    <cellStyle name="Followed Hyperlink" xfId="4152" builtinId="9" hidden="1"/>
    <cellStyle name="Followed Hyperlink" xfId="4156" builtinId="9" hidden="1"/>
    <cellStyle name="Followed Hyperlink" xfId="4160" builtinId="9" hidden="1"/>
    <cellStyle name="Followed Hyperlink" xfId="4164" builtinId="9" hidden="1"/>
    <cellStyle name="Followed Hyperlink" xfId="4168" builtinId="9" hidden="1"/>
    <cellStyle name="Followed Hyperlink" xfId="4172" builtinId="9" hidden="1"/>
    <cellStyle name="Followed Hyperlink" xfId="4176" builtinId="9" hidden="1"/>
    <cellStyle name="Followed Hyperlink" xfId="4180" builtinId="9" hidden="1"/>
    <cellStyle name="Followed Hyperlink" xfId="4184" builtinId="9" hidden="1"/>
    <cellStyle name="Followed Hyperlink" xfId="4188" builtinId="9" hidden="1"/>
    <cellStyle name="Followed Hyperlink" xfId="4192" builtinId="9" hidden="1"/>
    <cellStyle name="Followed Hyperlink" xfId="4196" builtinId="9" hidden="1"/>
    <cellStyle name="Followed Hyperlink" xfId="4200" builtinId="9" hidden="1"/>
    <cellStyle name="Followed Hyperlink" xfId="4204" builtinId="9" hidden="1"/>
    <cellStyle name="Followed Hyperlink" xfId="4208" builtinId="9" hidden="1"/>
    <cellStyle name="Followed Hyperlink" xfId="4212" builtinId="9" hidden="1"/>
    <cellStyle name="Followed Hyperlink" xfId="4216" builtinId="9" hidden="1"/>
    <cellStyle name="Followed Hyperlink" xfId="4220" builtinId="9" hidden="1"/>
    <cellStyle name="Followed Hyperlink" xfId="4224" builtinId="9" hidden="1"/>
    <cellStyle name="Followed Hyperlink" xfId="4228" builtinId="9" hidden="1"/>
    <cellStyle name="Followed Hyperlink" xfId="4232" builtinId="9" hidden="1"/>
    <cellStyle name="Followed Hyperlink" xfId="4236" builtinId="9" hidden="1"/>
    <cellStyle name="Followed Hyperlink" xfId="4240" builtinId="9" hidden="1"/>
    <cellStyle name="Followed Hyperlink" xfId="4244" builtinId="9" hidden="1"/>
    <cellStyle name="Followed Hyperlink" xfId="4248" builtinId="9" hidden="1"/>
    <cellStyle name="Followed Hyperlink" xfId="4252" builtinId="9" hidden="1"/>
    <cellStyle name="Followed Hyperlink" xfId="4256" builtinId="9" hidden="1"/>
    <cellStyle name="Followed Hyperlink" xfId="4260" builtinId="9" hidden="1"/>
    <cellStyle name="Followed Hyperlink" xfId="4264" builtinId="9" hidden="1"/>
    <cellStyle name="Followed Hyperlink" xfId="4268" builtinId="9" hidden="1"/>
    <cellStyle name="Followed Hyperlink" xfId="4272" builtinId="9" hidden="1"/>
    <cellStyle name="Followed Hyperlink" xfId="4276" builtinId="9" hidden="1"/>
    <cellStyle name="Followed Hyperlink" xfId="4280" builtinId="9" hidden="1"/>
    <cellStyle name="Followed Hyperlink" xfId="4284" builtinId="9" hidden="1"/>
    <cellStyle name="Followed Hyperlink" xfId="4288" builtinId="9" hidden="1"/>
    <cellStyle name="Followed Hyperlink" xfId="4292" builtinId="9" hidden="1"/>
    <cellStyle name="Followed Hyperlink" xfId="4296" builtinId="9" hidden="1"/>
    <cellStyle name="Followed Hyperlink" xfId="4300" builtinId="9" hidden="1"/>
    <cellStyle name="Followed Hyperlink" xfId="4304" builtinId="9" hidden="1"/>
    <cellStyle name="Followed Hyperlink" xfId="4308" builtinId="9" hidden="1"/>
    <cellStyle name="Followed Hyperlink" xfId="4312" builtinId="9" hidden="1"/>
    <cellStyle name="Followed Hyperlink" xfId="4316" builtinId="9" hidden="1"/>
    <cellStyle name="Followed Hyperlink" xfId="4320" builtinId="9" hidden="1"/>
    <cellStyle name="Followed Hyperlink" xfId="4324" builtinId="9" hidden="1"/>
    <cellStyle name="Followed Hyperlink" xfId="4328" builtinId="9" hidden="1"/>
    <cellStyle name="Followed Hyperlink" xfId="4332" builtinId="9" hidden="1"/>
    <cellStyle name="Followed Hyperlink" xfId="4336" builtinId="9" hidden="1"/>
    <cellStyle name="Followed Hyperlink" xfId="4340" builtinId="9" hidden="1"/>
    <cellStyle name="Followed Hyperlink" xfId="4344" builtinId="9" hidden="1"/>
    <cellStyle name="Followed Hyperlink" xfId="4348" builtinId="9" hidden="1"/>
    <cellStyle name="Followed Hyperlink" xfId="4352" builtinId="9" hidden="1"/>
    <cellStyle name="Followed Hyperlink" xfId="4356" builtinId="9" hidden="1"/>
    <cellStyle name="Followed Hyperlink" xfId="4360" builtinId="9" hidden="1"/>
    <cellStyle name="Followed Hyperlink" xfId="4364" builtinId="9" hidden="1"/>
    <cellStyle name="Followed Hyperlink" xfId="4368" builtinId="9" hidden="1"/>
    <cellStyle name="Followed Hyperlink" xfId="4372" builtinId="9" hidden="1"/>
    <cellStyle name="Followed Hyperlink" xfId="4376" builtinId="9" hidden="1"/>
    <cellStyle name="Followed Hyperlink" xfId="4380" builtinId="9" hidden="1"/>
    <cellStyle name="Followed Hyperlink" xfId="4384" builtinId="9" hidden="1"/>
    <cellStyle name="Followed Hyperlink" xfId="4388" builtinId="9" hidden="1"/>
    <cellStyle name="Followed Hyperlink" xfId="4392" builtinId="9" hidden="1"/>
    <cellStyle name="Followed Hyperlink" xfId="4396" builtinId="9" hidden="1"/>
    <cellStyle name="Followed Hyperlink" xfId="4400" builtinId="9" hidden="1"/>
    <cellStyle name="Followed Hyperlink" xfId="4404" builtinId="9" hidden="1"/>
    <cellStyle name="Followed Hyperlink" xfId="4408" builtinId="9" hidden="1"/>
    <cellStyle name="Followed Hyperlink" xfId="4412" builtinId="9" hidden="1"/>
    <cellStyle name="Followed Hyperlink" xfId="4416" builtinId="9" hidden="1"/>
    <cellStyle name="Followed Hyperlink" xfId="4420" builtinId="9" hidden="1"/>
    <cellStyle name="Followed Hyperlink" xfId="4424" builtinId="9" hidden="1"/>
    <cellStyle name="Followed Hyperlink" xfId="4428" builtinId="9" hidden="1"/>
    <cellStyle name="Followed Hyperlink" xfId="4432" builtinId="9" hidden="1"/>
    <cellStyle name="Followed Hyperlink" xfId="4436" builtinId="9" hidden="1"/>
    <cellStyle name="Followed Hyperlink" xfId="4440" builtinId="9" hidden="1"/>
    <cellStyle name="Followed Hyperlink" xfId="4444" builtinId="9" hidden="1"/>
    <cellStyle name="Followed Hyperlink" xfId="4448" builtinId="9" hidden="1"/>
    <cellStyle name="Followed Hyperlink" xfId="4452" builtinId="9" hidden="1"/>
    <cellStyle name="Followed Hyperlink" xfId="4456" builtinId="9" hidden="1"/>
    <cellStyle name="Followed Hyperlink" xfId="4460" builtinId="9" hidden="1"/>
    <cellStyle name="Followed Hyperlink" xfId="4464" builtinId="9" hidden="1"/>
    <cellStyle name="Followed Hyperlink" xfId="4468" builtinId="9" hidden="1"/>
    <cellStyle name="Followed Hyperlink" xfId="4472" builtinId="9" hidden="1"/>
    <cellStyle name="Followed Hyperlink" xfId="4476" builtinId="9" hidden="1"/>
    <cellStyle name="Followed Hyperlink" xfId="4480" builtinId="9" hidden="1"/>
    <cellStyle name="Followed Hyperlink" xfId="4484" builtinId="9" hidden="1"/>
    <cellStyle name="Followed Hyperlink" xfId="4488" builtinId="9" hidden="1"/>
    <cellStyle name="Followed Hyperlink" xfId="4492" builtinId="9" hidden="1"/>
    <cellStyle name="Followed Hyperlink" xfId="4496" builtinId="9" hidden="1"/>
    <cellStyle name="Followed Hyperlink" xfId="4500" builtinId="9" hidden="1"/>
    <cellStyle name="Followed Hyperlink" xfId="4504" builtinId="9" hidden="1"/>
    <cellStyle name="Followed Hyperlink" xfId="4508" builtinId="9" hidden="1"/>
    <cellStyle name="Followed Hyperlink" xfId="4512" builtinId="9" hidden="1"/>
    <cellStyle name="Followed Hyperlink" xfId="4516" builtinId="9" hidden="1"/>
    <cellStyle name="Followed Hyperlink" xfId="4520" builtinId="9" hidden="1"/>
    <cellStyle name="Followed Hyperlink" xfId="4524" builtinId="9" hidden="1"/>
    <cellStyle name="Followed Hyperlink" xfId="4528" builtinId="9" hidden="1"/>
    <cellStyle name="Followed Hyperlink" xfId="4532" builtinId="9" hidden="1"/>
    <cellStyle name="Followed Hyperlink" xfId="4536" builtinId="9" hidden="1"/>
    <cellStyle name="Followed Hyperlink" xfId="4540" builtinId="9" hidden="1"/>
    <cellStyle name="Followed Hyperlink" xfId="4544" builtinId="9" hidden="1"/>
    <cellStyle name="Followed Hyperlink" xfId="4548" builtinId="9" hidden="1"/>
    <cellStyle name="Followed Hyperlink" xfId="4552" builtinId="9" hidden="1"/>
    <cellStyle name="Followed Hyperlink" xfId="4556" builtinId="9" hidden="1"/>
    <cellStyle name="Followed Hyperlink" xfId="4560" builtinId="9" hidden="1"/>
    <cellStyle name="Followed Hyperlink" xfId="4564" builtinId="9" hidden="1"/>
    <cellStyle name="Followed Hyperlink" xfId="4568" builtinId="9" hidden="1"/>
    <cellStyle name="Followed Hyperlink" xfId="4572" builtinId="9" hidden="1"/>
    <cellStyle name="Followed Hyperlink" xfId="4576" builtinId="9" hidden="1"/>
    <cellStyle name="Followed Hyperlink" xfId="4580" builtinId="9" hidden="1"/>
    <cellStyle name="Followed Hyperlink" xfId="4584" builtinId="9" hidden="1"/>
    <cellStyle name="Followed Hyperlink" xfId="4588" builtinId="9" hidden="1"/>
    <cellStyle name="Followed Hyperlink" xfId="4592" builtinId="9" hidden="1"/>
    <cellStyle name="Followed Hyperlink" xfId="4596" builtinId="9" hidden="1"/>
    <cellStyle name="Followed Hyperlink" xfId="4600" builtinId="9" hidden="1"/>
    <cellStyle name="Followed Hyperlink" xfId="4604" builtinId="9" hidden="1"/>
    <cellStyle name="Followed Hyperlink" xfId="4608" builtinId="9" hidden="1"/>
    <cellStyle name="Followed Hyperlink" xfId="4612" builtinId="9" hidden="1"/>
    <cellStyle name="Followed Hyperlink" xfId="4616" builtinId="9" hidden="1"/>
    <cellStyle name="Followed Hyperlink" xfId="4620" builtinId="9" hidden="1"/>
    <cellStyle name="Followed Hyperlink" xfId="4624" builtinId="9" hidden="1"/>
    <cellStyle name="Followed Hyperlink" xfId="4628" builtinId="9" hidden="1"/>
    <cellStyle name="Followed Hyperlink" xfId="4632" builtinId="9" hidden="1"/>
    <cellStyle name="Followed Hyperlink" xfId="4636" builtinId="9" hidden="1"/>
    <cellStyle name="Followed Hyperlink" xfId="4640" builtinId="9" hidden="1"/>
    <cellStyle name="Followed Hyperlink" xfId="4644" builtinId="9" hidden="1"/>
    <cellStyle name="Followed Hyperlink" xfId="4648" builtinId="9" hidden="1"/>
    <cellStyle name="Followed Hyperlink" xfId="4652" builtinId="9" hidden="1"/>
    <cellStyle name="Followed Hyperlink" xfId="4656" builtinId="9" hidden="1"/>
    <cellStyle name="Followed Hyperlink" xfId="4660" builtinId="9" hidden="1"/>
    <cellStyle name="Followed Hyperlink" xfId="4664" builtinId="9" hidden="1"/>
    <cellStyle name="Followed Hyperlink" xfId="4668" builtinId="9" hidden="1"/>
    <cellStyle name="Followed Hyperlink" xfId="4672" builtinId="9" hidden="1"/>
    <cellStyle name="Followed Hyperlink" xfId="4676" builtinId="9" hidden="1"/>
    <cellStyle name="Followed Hyperlink" xfId="4680" builtinId="9" hidden="1"/>
    <cellStyle name="Followed Hyperlink" xfId="4684" builtinId="9" hidden="1"/>
    <cellStyle name="Followed Hyperlink" xfId="4688" builtinId="9" hidden="1"/>
    <cellStyle name="Followed Hyperlink" xfId="4692" builtinId="9" hidden="1"/>
    <cellStyle name="Followed Hyperlink" xfId="4696" builtinId="9" hidden="1"/>
    <cellStyle name="Followed Hyperlink" xfId="4700" builtinId="9" hidden="1"/>
    <cellStyle name="Followed Hyperlink" xfId="4704" builtinId="9" hidden="1"/>
    <cellStyle name="Followed Hyperlink" xfId="4708" builtinId="9" hidden="1"/>
    <cellStyle name="Followed Hyperlink" xfId="4712" builtinId="9" hidden="1"/>
    <cellStyle name="Followed Hyperlink" xfId="4716" builtinId="9" hidden="1"/>
    <cellStyle name="Followed Hyperlink" xfId="4720" builtinId="9" hidden="1"/>
    <cellStyle name="Followed Hyperlink" xfId="4724" builtinId="9" hidden="1"/>
    <cellStyle name="Followed Hyperlink" xfId="4728" builtinId="9" hidden="1"/>
    <cellStyle name="Followed Hyperlink" xfId="4732" builtinId="9" hidden="1"/>
    <cellStyle name="Followed Hyperlink" xfId="4736" builtinId="9" hidden="1"/>
    <cellStyle name="Followed Hyperlink" xfId="4740" builtinId="9" hidden="1"/>
    <cellStyle name="Followed Hyperlink" xfId="4744" builtinId="9" hidden="1"/>
    <cellStyle name="Followed Hyperlink" xfId="4748" builtinId="9" hidden="1"/>
    <cellStyle name="Followed Hyperlink" xfId="4752" builtinId="9" hidden="1"/>
    <cellStyle name="Followed Hyperlink" xfId="4756" builtinId="9" hidden="1"/>
    <cellStyle name="Followed Hyperlink" xfId="4760" builtinId="9" hidden="1"/>
    <cellStyle name="Followed Hyperlink" xfId="4764" builtinId="9" hidden="1"/>
    <cellStyle name="Followed Hyperlink" xfId="4768" builtinId="9" hidden="1"/>
    <cellStyle name="Followed Hyperlink" xfId="4772" builtinId="9" hidden="1"/>
    <cellStyle name="Followed Hyperlink" xfId="4776" builtinId="9" hidden="1"/>
    <cellStyle name="Followed Hyperlink" xfId="4780" builtinId="9" hidden="1"/>
    <cellStyle name="Followed Hyperlink" xfId="4784" builtinId="9" hidden="1"/>
    <cellStyle name="Followed Hyperlink" xfId="4788" builtinId="9" hidden="1"/>
    <cellStyle name="Followed Hyperlink" xfId="4792" builtinId="9" hidden="1"/>
    <cellStyle name="Followed Hyperlink" xfId="4796" builtinId="9" hidden="1"/>
    <cellStyle name="Followed Hyperlink" xfId="4800" builtinId="9" hidden="1"/>
    <cellStyle name="Followed Hyperlink" xfId="4804" builtinId="9" hidden="1"/>
    <cellStyle name="Followed Hyperlink" xfId="4808" builtinId="9" hidden="1"/>
    <cellStyle name="Followed Hyperlink" xfId="4812" builtinId="9" hidden="1"/>
    <cellStyle name="Followed Hyperlink" xfId="4816" builtinId="9" hidden="1"/>
    <cellStyle name="Followed Hyperlink" xfId="4820" builtinId="9" hidden="1"/>
    <cellStyle name="Followed Hyperlink" xfId="4824" builtinId="9" hidden="1"/>
    <cellStyle name="Followed Hyperlink" xfId="4828" builtinId="9" hidden="1"/>
    <cellStyle name="Followed Hyperlink" xfId="4832" builtinId="9" hidden="1"/>
    <cellStyle name="Followed Hyperlink" xfId="4836" builtinId="9" hidden="1"/>
    <cellStyle name="Followed Hyperlink" xfId="4840" builtinId="9" hidden="1"/>
    <cellStyle name="Followed Hyperlink" xfId="4844" builtinId="9" hidden="1"/>
    <cellStyle name="Followed Hyperlink" xfId="4848" builtinId="9" hidden="1"/>
    <cellStyle name="Followed Hyperlink" xfId="4852" builtinId="9" hidden="1"/>
    <cellStyle name="Followed Hyperlink" xfId="4856" builtinId="9" hidden="1"/>
    <cellStyle name="Followed Hyperlink" xfId="4860" builtinId="9" hidden="1"/>
    <cellStyle name="Followed Hyperlink" xfId="4864" builtinId="9" hidden="1"/>
    <cellStyle name="Followed Hyperlink" xfId="4868" builtinId="9" hidden="1"/>
    <cellStyle name="Followed Hyperlink" xfId="4872" builtinId="9" hidden="1"/>
    <cellStyle name="Followed Hyperlink" xfId="4876" builtinId="9" hidden="1"/>
    <cellStyle name="Followed Hyperlink" xfId="4880" builtinId="9" hidden="1"/>
    <cellStyle name="Followed Hyperlink" xfId="4884" builtinId="9" hidden="1"/>
    <cellStyle name="Followed Hyperlink" xfId="4888" builtinId="9" hidden="1"/>
    <cellStyle name="Followed Hyperlink" xfId="4892" builtinId="9" hidden="1"/>
    <cellStyle name="Followed Hyperlink" xfId="4896" builtinId="9" hidden="1"/>
    <cellStyle name="Followed Hyperlink" xfId="4900" builtinId="9" hidden="1"/>
    <cellStyle name="Followed Hyperlink" xfId="4904" builtinId="9" hidden="1"/>
    <cellStyle name="Followed Hyperlink" xfId="4908" builtinId="9" hidden="1"/>
    <cellStyle name="Followed Hyperlink" xfId="4912" builtinId="9" hidden="1"/>
    <cellStyle name="Followed Hyperlink" xfId="4916" builtinId="9" hidden="1"/>
    <cellStyle name="Followed Hyperlink" xfId="4920" builtinId="9" hidden="1"/>
    <cellStyle name="Followed Hyperlink" xfId="4924" builtinId="9" hidden="1"/>
    <cellStyle name="Followed Hyperlink" xfId="4928" builtinId="9" hidden="1"/>
    <cellStyle name="Followed Hyperlink" xfId="4932" builtinId="9" hidden="1"/>
    <cellStyle name="Followed Hyperlink" xfId="4936" builtinId="9" hidden="1"/>
    <cellStyle name="Followed Hyperlink" xfId="4940" builtinId="9" hidden="1"/>
    <cellStyle name="Followed Hyperlink" xfId="4944" builtinId="9" hidden="1"/>
    <cellStyle name="Followed Hyperlink" xfId="4948" builtinId="9" hidden="1"/>
    <cellStyle name="Followed Hyperlink" xfId="4952" builtinId="9" hidden="1"/>
    <cellStyle name="Followed Hyperlink" xfId="4956" builtinId="9" hidden="1"/>
    <cellStyle name="Followed Hyperlink" xfId="4960" builtinId="9" hidden="1"/>
    <cellStyle name="Followed Hyperlink" xfId="4964" builtinId="9" hidden="1"/>
    <cellStyle name="Followed Hyperlink" xfId="4968" builtinId="9" hidden="1"/>
    <cellStyle name="Followed Hyperlink" xfId="4972" builtinId="9" hidden="1"/>
    <cellStyle name="Followed Hyperlink" xfId="4976" builtinId="9" hidden="1"/>
    <cellStyle name="Followed Hyperlink" xfId="4980" builtinId="9" hidden="1"/>
    <cellStyle name="Followed Hyperlink" xfId="4984" builtinId="9" hidden="1"/>
    <cellStyle name="Followed Hyperlink" xfId="4988" builtinId="9" hidden="1"/>
    <cellStyle name="Followed Hyperlink" xfId="4992" builtinId="9" hidden="1"/>
    <cellStyle name="Followed Hyperlink" xfId="4996" builtinId="9" hidden="1"/>
    <cellStyle name="Followed Hyperlink" xfId="5000" builtinId="9" hidden="1"/>
    <cellStyle name="Followed Hyperlink" xfId="5004" builtinId="9" hidden="1"/>
    <cellStyle name="Followed Hyperlink" xfId="5008" builtinId="9" hidden="1"/>
    <cellStyle name="Followed Hyperlink" xfId="5012" builtinId="9" hidden="1"/>
    <cellStyle name="Followed Hyperlink" xfId="5016" builtinId="9" hidden="1"/>
    <cellStyle name="Followed Hyperlink" xfId="5020" builtinId="9" hidden="1"/>
    <cellStyle name="Followed Hyperlink" xfId="5024" builtinId="9" hidden="1"/>
    <cellStyle name="Followed Hyperlink" xfId="5028" builtinId="9" hidden="1"/>
    <cellStyle name="Followed Hyperlink" xfId="5032" builtinId="9" hidden="1"/>
    <cellStyle name="Followed Hyperlink" xfId="5036" builtinId="9" hidden="1"/>
    <cellStyle name="Followed Hyperlink" xfId="5040" builtinId="9" hidden="1"/>
    <cellStyle name="Followed Hyperlink" xfId="5044" builtinId="9" hidden="1"/>
    <cellStyle name="Followed Hyperlink" xfId="5048" builtinId="9" hidden="1"/>
    <cellStyle name="Followed Hyperlink" xfId="5052" builtinId="9" hidden="1"/>
    <cellStyle name="Followed Hyperlink" xfId="5056" builtinId="9" hidden="1"/>
    <cellStyle name="Followed Hyperlink" xfId="5060" builtinId="9" hidden="1"/>
    <cellStyle name="Followed Hyperlink" xfId="5064" builtinId="9" hidden="1"/>
    <cellStyle name="Followed Hyperlink" xfId="5068" builtinId="9" hidden="1"/>
    <cellStyle name="Followed Hyperlink" xfId="5072" builtinId="9" hidden="1"/>
    <cellStyle name="Followed Hyperlink" xfId="5076" builtinId="9" hidden="1"/>
    <cellStyle name="Followed Hyperlink" xfId="5080" builtinId="9" hidden="1"/>
    <cellStyle name="Followed Hyperlink" xfId="5084" builtinId="9" hidden="1"/>
    <cellStyle name="Followed Hyperlink" xfId="5088" builtinId="9" hidden="1"/>
    <cellStyle name="Followed Hyperlink" xfId="5092" builtinId="9" hidden="1"/>
    <cellStyle name="Followed Hyperlink" xfId="5096" builtinId="9" hidden="1"/>
    <cellStyle name="Followed Hyperlink" xfId="5100" builtinId="9" hidden="1"/>
    <cellStyle name="Followed Hyperlink" xfId="5104" builtinId="9" hidden="1"/>
    <cellStyle name="Followed Hyperlink" xfId="5108" builtinId="9" hidden="1"/>
    <cellStyle name="Followed Hyperlink" xfId="5112" builtinId="9" hidden="1"/>
    <cellStyle name="Followed Hyperlink" xfId="5116" builtinId="9" hidden="1"/>
    <cellStyle name="Followed Hyperlink" xfId="5120" builtinId="9" hidden="1"/>
    <cellStyle name="Followed Hyperlink" xfId="5124" builtinId="9" hidden="1"/>
    <cellStyle name="Followed Hyperlink" xfId="5128" builtinId="9" hidden="1"/>
    <cellStyle name="Followed Hyperlink" xfId="5132" builtinId="9" hidden="1"/>
    <cellStyle name="Followed Hyperlink" xfId="5136" builtinId="9" hidden="1"/>
    <cellStyle name="Followed Hyperlink" xfId="5140" builtinId="9" hidden="1"/>
    <cellStyle name="Followed Hyperlink" xfId="5144" builtinId="9" hidden="1"/>
    <cellStyle name="Followed Hyperlink" xfId="5148" builtinId="9" hidden="1"/>
    <cellStyle name="Followed Hyperlink" xfId="5152" builtinId="9" hidden="1"/>
    <cellStyle name="Followed Hyperlink" xfId="5156" builtinId="9" hidden="1"/>
    <cellStyle name="Followed Hyperlink" xfId="5160" builtinId="9" hidden="1"/>
    <cellStyle name="Followed Hyperlink" xfId="5164" builtinId="9" hidden="1"/>
    <cellStyle name="Followed Hyperlink" xfId="5168" builtinId="9" hidden="1"/>
    <cellStyle name="Followed Hyperlink" xfId="5172" builtinId="9" hidden="1"/>
    <cellStyle name="Followed Hyperlink" xfId="5176" builtinId="9" hidden="1"/>
    <cellStyle name="Followed Hyperlink" xfId="5180" builtinId="9" hidden="1"/>
    <cellStyle name="Followed Hyperlink" xfId="5184" builtinId="9" hidden="1"/>
    <cellStyle name="Followed Hyperlink" xfId="5188" builtinId="9" hidden="1"/>
    <cellStyle name="Followed Hyperlink" xfId="5192" builtinId="9" hidden="1"/>
    <cellStyle name="Followed Hyperlink" xfId="5196" builtinId="9" hidden="1"/>
    <cellStyle name="Followed Hyperlink" xfId="5200" builtinId="9" hidden="1"/>
    <cellStyle name="Followed Hyperlink" xfId="5204" builtinId="9" hidden="1"/>
    <cellStyle name="Followed Hyperlink" xfId="5208" builtinId="9" hidden="1"/>
    <cellStyle name="Followed Hyperlink" xfId="5212" builtinId="9" hidden="1"/>
    <cellStyle name="Followed Hyperlink" xfId="5216" builtinId="9" hidden="1"/>
    <cellStyle name="Followed Hyperlink" xfId="5220" builtinId="9" hidden="1"/>
    <cellStyle name="Followed Hyperlink" xfId="5224" builtinId="9" hidden="1"/>
    <cellStyle name="Followed Hyperlink" xfId="5228" builtinId="9" hidden="1"/>
    <cellStyle name="Followed Hyperlink" xfId="5232" builtinId="9" hidden="1"/>
    <cellStyle name="Followed Hyperlink" xfId="5236" builtinId="9" hidden="1"/>
    <cellStyle name="Followed Hyperlink" xfId="5240" builtinId="9" hidden="1"/>
    <cellStyle name="Followed Hyperlink" xfId="5244" builtinId="9" hidden="1"/>
    <cellStyle name="Followed Hyperlink" xfId="5248" builtinId="9" hidden="1"/>
    <cellStyle name="Followed Hyperlink" xfId="5252" builtinId="9" hidden="1"/>
    <cellStyle name="Followed Hyperlink" xfId="5256" builtinId="9" hidden="1"/>
    <cellStyle name="Followed Hyperlink" xfId="5260" builtinId="9" hidden="1"/>
    <cellStyle name="Followed Hyperlink" xfId="5264" builtinId="9" hidden="1"/>
    <cellStyle name="Followed Hyperlink" xfId="5268" builtinId="9" hidden="1"/>
    <cellStyle name="Followed Hyperlink" xfId="5272" builtinId="9" hidden="1"/>
    <cellStyle name="Followed Hyperlink" xfId="5276" builtinId="9" hidden="1"/>
    <cellStyle name="Followed Hyperlink" xfId="5280" builtinId="9" hidden="1"/>
    <cellStyle name="Followed Hyperlink" xfId="5284" builtinId="9" hidden="1"/>
    <cellStyle name="Followed Hyperlink" xfId="5288" builtinId="9" hidden="1"/>
    <cellStyle name="Followed Hyperlink" xfId="5292" builtinId="9" hidden="1"/>
    <cellStyle name="Followed Hyperlink" xfId="5296" builtinId="9" hidden="1"/>
    <cellStyle name="Followed Hyperlink" xfId="5300" builtinId="9" hidden="1"/>
    <cellStyle name="Followed Hyperlink" xfId="5304" builtinId="9" hidden="1"/>
    <cellStyle name="Followed Hyperlink" xfId="5308" builtinId="9" hidden="1"/>
    <cellStyle name="Followed Hyperlink" xfId="5312" builtinId="9" hidden="1"/>
    <cellStyle name="Followed Hyperlink" xfId="5316" builtinId="9" hidden="1"/>
    <cellStyle name="Followed Hyperlink" xfId="5320" builtinId="9" hidden="1"/>
    <cellStyle name="Followed Hyperlink" xfId="5324" builtinId="9" hidden="1"/>
    <cellStyle name="Followed Hyperlink" xfId="5328" builtinId="9" hidden="1"/>
    <cellStyle name="Followed Hyperlink" xfId="5332" builtinId="9" hidden="1"/>
    <cellStyle name="Followed Hyperlink" xfId="5336" builtinId="9" hidden="1"/>
    <cellStyle name="Followed Hyperlink" xfId="5340" builtinId="9" hidden="1"/>
    <cellStyle name="Followed Hyperlink" xfId="5344" builtinId="9" hidden="1"/>
    <cellStyle name="Followed Hyperlink" xfId="5348" builtinId="9" hidden="1"/>
    <cellStyle name="Followed Hyperlink" xfId="5352" builtinId="9" hidden="1"/>
    <cellStyle name="Followed Hyperlink" xfId="5356" builtinId="9" hidden="1"/>
    <cellStyle name="Followed Hyperlink" xfId="5360" builtinId="9" hidden="1"/>
    <cellStyle name="Followed Hyperlink" xfId="5364" builtinId="9" hidden="1"/>
    <cellStyle name="Followed Hyperlink" xfId="5368" builtinId="9" hidden="1"/>
    <cellStyle name="Followed Hyperlink" xfId="5372" builtinId="9" hidden="1"/>
    <cellStyle name="Followed Hyperlink" xfId="5376" builtinId="9" hidden="1"/>
    <cellStyle name="Followed Hyperlink" xfId="5380" builtinId="9" hidden="1"/>
    <cellStyle name="Followed Hyperlink" xfId="5384" builtinId="9" hidden="1"/>
    <cellStyle name="Followed Hyperlink" xfId="5388" builtinId="9" hidden="1"/>
    <cellStyle name="Followed Hyperlink" xfId="5392" builtinId="9" hidden="1"/>
    <cellStyle name="Followed Hyperlink" xfId="5396" builtinId="9" hidden="1"/>
    <cellStyle name="Followed Hyperlink" xfId="5400" builtinId="9" hidden="1"/>
    <cellStyle name="Followed Hyperlink" xfId="5404" builtinId="9" hidden="1"/>
    <cellStyle name="Followed Hyperlink" xfId="5408" builtinId="9" hidden="1"/>
    <cellStyle name="Followed Hyperlink" xfId="5412" builtinId="9" hidden="1"/>
    <cellStyle name="Followed Hyperlink" xfId="5416" builtinId="9" hidden="1"/>
    <cellStyle name="Followed Hyperlink" xfId="5420" builtinId="9" hidden="1"/>
    <cellStyle name="Followed Hyperlink" xfId="5424" builtinId="9" hidden="1"/>
    <cellStyle name="Followed Hyperlink" xfId="5428" builtinId="9" hidden="1"/>
    <cellStyle name="Followed Hyperlink" xfId="5432" builtinId="9" hidden="1"/>
    <cellStyle name="Followed Hyperlink" xfId="5436" builtinId="9" hidden="1"/>
    <cellStyle name="Followed Hyperlink" xfId="5440" builtinId="9" hidden="1"/>
    <cellStyle name="Followed Hyperlink" xfId="5444" builtinId="9" hidden="1"/>
    <cellStyle name="Followed Hyperlink" xfId="5448" builtinId="9" hidden="1"/>
    <cellStyle name="Followed Hyperlink" xfId="5452" builtinId="9" hidden="1"/>
    <cellStyle name="Followed Hyperlink" xfId="5456" builtinId="9" hidden="1"/>
    <cellStyle name="Followed Hyperlink" xfId="5460" builtinId="9" hidden="1"/>
    <cellStyle name="Followed Hyperlink" xfId="5464" builtinId="9" hidden="1"/>
    <cellStyle name="Followed Hyperlink" xfId="5468" builtinId="9" hidden="1"/>
    <cellStyle name="Followed Hyperlink" xfId="5472" builtinId="9" hidden="1"/>
    <cellStyle name="Followed Hyperlink" xfId="5476" builtinId="9" hidden="1"/>
    <cellStyle name="Followed Hyperlink" xfId="5480" builtinId="9" hidden="1"/>
    <cellStyle name="Followed Hyperlink" xfId="5484" builtinId="9" hidden="1"/>
    <cellStyle name="Followed Hyperlink" xfId="5488" builtinId="9" hidden="1"/>
    <cellStyle name="Followed Hyperlink" xfId="5492" builtinId="9" hidden="1"/>
    <cellStyle name="Followed Hyperlink" xfId="5496" builtinId="9" hidden="1"/>
    <cellStyle name="Followed Hyperlink" xfId="5500" builtinId="9" hidden="1"/>
    <cellStyle name="Followed Hyperlink" xfId="5504" builtinId="9" hidden="1"/>
    <cellStyle name="Followed Hyperlink" xfId="5508" builtinId="9" hidden="1"/>
    <cellStyle name="Followed Hyperlink" xfId="5512" builtinId="9" hidden="1"/>
    <cellStyle name="Followed Hyperlink" xfId="5516" builtinId="9" hidden="1"/>
    <cellStyle name="Followed Hyperlink" xfId="5520" builtinId="9" hidden="1"/>
    <cellStyle name="Followed Hyperlink" xfId="5524" builtinId="9" hidden="1"/>
    <cellStyle name="Followed Hyperlink" xfId="5528" builtinId="9" hidden="1"/>
    <cellStyle name="Followed Hyperlink" xfId="5532" builtinId="9" hidden="1"/>
    <cellStyle name="Followed Hyperlink" xfId="5536" builtinId="9" hidden="1"/>
    <cellStyle name="Followed Hyperlink" xfId="5540" builtinId="9" hidden="1"/>
    <cellStyle name="Followed Hyperlink" xfId="5544" builtinId="9" hidden="1"/>
    <cellStyle name="Followed Hyperlink" xfId="5548" builtinId="9" hidden="1"/>
    <cellStyle name="Followed Hyperlink" xfId="5552" builtinId="9" hidden="1"/>
    <cellStyle name="Followed Hyperlink" xfId="5556" builtinId="9" hidden="1"/>
    <cellStyle name="Followed Hyperlink" xfId="5560" builtinId="9" hidden="1"/>
    <cellStyle name="Followed Hyperlink" xfId="5564" builtinId="9" hidden="1"/>
    <cellStyle name="Followed Hyperlink" xfId="5568" builtinId="9" hidden="1"/>
    <cellStyle name="Followed Hyperlink" xfId="5572" builtinId="9" hidden="1"/>
    <cellStyle name="Followed Hyperlink" xfId="5576" builtinId="9" hidden="1"/>
    <cellStyle name="Followed Hyperlink" xfId="5580" builtinId="9" hidden="1"/>
    <cellStyle name="Followed Hyperlink" xfId="5584" builtinId="9" hidden="1"/>
    <cellStyle name="Followed Hyperlink" xfId="5588" builtinId="9" hidden="1"/>
    <cellStyle name="Followed Hyperlink" xfId="5592" builtinId="9" hidden="1"/>
    <cellStyle name="Followed Hyperlink" xfId="5596" builtinId="9" hidden="1"/>
    <cellStyle name="Followed Hyperlink" xfId="5600" builtinId="9" hidden="1"/>
    <cellStyle name="Followed Hyperlink" xfId="5604" builtinId="9" hidden="1"/>
    <cellStyle name="Followed Hyperlink" xfId="5608" builtinId="9" hidden="1"/>
    <cellStyle name="Followed Hyperlink" xfId="5612" builtinId="9" hidden="1"/>
    <cellStyle name="Followed Hyperlink" xfId="5616" builtinId="9" hidden="1"/>
    <cellStyle name="Followed Hyperlink" xfId="5620" builtinId="9" hidden="1"/>
    <cellStyle name="Followed Hyperlink" xfId="5624" builtinId="9" hidden="1"/>
    <cellStyle name="Followed Hyperlink" xfId="5628" builtinId="9" hidden="1"/>
    <cellStyle name="Followed Hyperlink" xfId="5632" builtinId="9" hidden="1"/>
    <cellStyle name="Followed Hyperlink" xfId="5636" builtinId="9" hidden="1"/>
    <cellStyle name="Followed Hyperlink" xfId="5640" builtinId="9" hidden="1"/>
    <cellStyle name="Followed Hyperlink" xfId="5644" builtinId="9" hidden="1"/>
    <cellStyle name="Followed Hyperlink" xfId="5648" builtinId="9" hidden="1"/>
    <cellStyle name="Followed Hyperlink" xfId="5652" builtinId="9" hidden="1"/>
    <cellStyle name="Followed Hyperlink" xfId="5656" builtinId="9" hidden="1"/>
    <cellStyle name="Followed Hyperlink" xfId="5660" builtinId="9" hidden="1"/>
    <cellStyle name="Followed Hyperlink" xfId="5664" builtinId="9" hidden="1"/>
    <cellStyle name="Followed Hyperlink" xfId="5668" builtinId="9" hidden="1"/>
    <cellStyle name="Followed Hyperlink" xfId="5672" builtinId="9" hidden="1"/>
    <cellStyle name="Followed Hyperlink" xfId="5676" builtinId="9" hidden="1"/>
    <cellStyle name="Followed Hyperlink" xfId="5680" builtinId="9" hidden="1"/>
    <cellStyle name="Followed Hyperlink" xfId="5684" builtinId="9" hidden="1"/>
    <cellStyle name="Followed Hyperlink" xfId="5688" builtinId="9" hidden="1"/>
    <cellStyle name="Followed Hyperlink" xfId="5692" builtinId="9" hidden="1"/>
    <cellStyle name="Followed Hyperlink" xfId="5696" builtinId="9" hidden="1"/>
    <cellStyle name="Followed Hyperlink" xfId="5700" builtinId="9" hidden="1"/>
    <cellStyle name="Followed Hyperlink" xfId="5704" builtinId="9" hidden="1"/>
    <cellStyle name="Followed Hyperlink" xfId="5708" builtinId="9" hidden="1"/>
    <cellStyle name="Followed Hyperlink" xfId="5712" builtinId="9" hidden="1"/>
    <cellStyle name="Followed Hyperlink" xfId="5716" builtinId="9" hidden="1"/>
    <cellStyle name="Followed Hyperlink" xfId="5720" builtinId="9" hidden="1"/>
    <cellStyle name="Followed Hyperlink" xfId="5724" builtinId="9" hidden="1"/>
    <cellStyle name="Followed Hyperlink" xfId="5728" builtinId="9" hidden="1"/>
    <cellStyle name="Followed Hyperlink" xfId="5732" builtinId="9" hidden="1"/>
    <cellStyle name="Followed Hyperlink" xfId="5736" builtinId="9" hidden="1"/>
    <cellStyle name="Followed Hyperlink" xfId="5740" builtinId="9" hidden="1"/>
    <cellStyle name="Followed Hyperlink" xfId="5744" builtinId="9" hidden="1"/>
    <cellStyle name="Followed Hyperlink" xfId="5748" builtinId="9" hidden="1"/>
    <cellStyle name="Followed Hyperlink" xfId="5752" builtinId="9" hidden="1"/>
    <cellStyle name="Followed Hyperlink" xfId="5756" builtinId="9" hidden="1"/>
    <cellStyle name="Followed Hyperlink" xfId="5760" builtinId="9" hidden="1"/>
    <cellStyle name="Followed Hyperlink" xfId="5764" builtinId="9" hidden="1"/>
    <cellStyle name="Followed Hyperlink" xfId="5768" builtinId="9" hidden="1"/>
    <cellStyle name="Followed Hyperlink" xfId="5772" builtinId="9" hidden="1"/>
    <cellStyle name="Followed Hyperlink" xfId="5776" builtinId="9" hidden="1"/>
    <cellStyle name="Followed Hyperlink" xfId="5780" builtinId="9" hidden="1"/>
    <cellStyle name="Followed Hyperlink" xfId="5784" builtinId="9" hidden="1"/>
    <cellStyle name="Followed Hyperlink" xfId="5788" builtinId="9" hidden="1"/>
    <cellStyle name="Followed Hyperlink" xfId="5792" builtinId="9" hidden="1"/>
    <cellStyle name="Followed Hyperlink" xfId="5796" builtinId="9" hidden="1"/>
    <cellStyle name="Followed Hyperlink" xfId="5800" builtinId="9" hidden="1"/>
    <cellStyle name="Followed Hyperlink" xfId="5804" builtinId="9" hidden="1"/>
    <cellStyle name="Followed Hyperlink" xfId="5808" builtinId="9" hidden="1"/>
    <cellStyle name="Followed Hyperlink" xfId="5812" builtinId="9" hidden="1"/>
    <cellStyle name="Followed Hyperlink" xfId="5816" builtinId="9" hidden="1"/>
    <cellStyle name="Followed Hyperlink" xfId="5820" builtinId="9" hidden="1"/>
    <cellStyle name="Followed Hyperlink" xfId="5824" builtinId="9" hidden="1"/>
    <cellStyle name="Followed Hyperlink" xfId="5828" builtinId="9" hidden="1"/>
    <cellStyle name="Followed Hyperlink" xfId="5832" builtinId="9" hidden="1"/>
    <cellStyle name="Followed Hyperlink" xfId="5836" builtinId="9" hidden="1"/>
    <cellStyle name="Followed Hyperlink" xfId="5840" builtinId="9" hidden="1"/>
    <cellStyle name="Followed Hyperlink" xfId="5844" builtinId="9" hidden="1"/>
    <cellStyle name="Followed Hyperlink" xfId="5848" builtinId="9" hidden="1"/>
    <cellStyle name="Followed Hyperlink" xfId="5852" builtinId="9" hidden="1"/>
    <cellStyle name="Followed Hyperlink" xfId="5856" builtinId="9" hidden="1"/>
    <cellStyle name="Followed Hyperlink" xfId="5860" builtinId="9" hidden="1"/>
    <cellStyle name="Followed Hyperlink" xfId="5864" builtinId="9" hidden="1"/>
    <cellStyle name="Followed Hyperlink" xfId="5868" builtinId="9" hidden="1"/>
    <cellStyle name="Followed Hyperlink" xfId="5872" builtinId="9" hidden="1"/>
    <cellStyle name="Followed Hyperlink" xfId="5876" builtinId="9" hidden="1"/>
    <cellStyle name="Followed Hyperlink" xfId="5880" builtinId="9" hidden="1"/>
    <cellStyle name="Followed Hyperlink" xfId="5884" builtinId="9" hidden="1"/>
    <cellStyle name="Followed Hyperlink" xfId="5888" builtinId="9" hidden="1"/>
    <cellStyle name="Followed Hyperlink" xfId="5892" builtinId="9" hidden="1"/>
    <cellStyle name="Followed Hyperlink" xfId="5896" builtinId="9" hidden="1"/>
    <cellStyle name="Followed Hyperlink" xfId="5900" builtinId="9" hidden="1"/>
    <cellStyle name="Followed Hyperlink" xfId="5904" builtinId="9" hidden="1"/>
    <cellStyle name="Followed Hyperlink" xfId="5908" builtinId="9" hidden="1"/>
    <cellStyle name="Followed Hyperlink" xfId="5912" builtinId="9" hidden="1"/>
    <cellStyle name="Followed Hyperlink" xfId="5916" builtinId="9" hidden="1"/>
    <cellStyle name="Followed Hyperlink" xfId="5920" builtinId="9" hidden="1"/>
    <cellStyle name="Followed Hyperlink" xfId="5924" builtinId="9" hidden="1"/>
    <cellStyle name="Followed Hyperlink" xfId="5928" builtinId="9" hidden="1"/>
    <cellStyle name="Followed Hyperlink" xfId="5932" builtinId="9" hidden="1"/>
    <cellStyle name="Followed Hyperlink" xfId="5936" builtinId="9" hidden="1"/>
    <cellStyle name="Followed Hyperlink" xfId="5940" builtinId="9" hidden="1"/>
    <cellStyle name="Followed Hyperlink" xfId="5944" builtinId="9" hidden="1"/>
    <cellStyle name="Followed Hyperlink" xfId="5948" builtinId="9" hidden="1"/>
    <cellStyle name="Followed Hyperlink" xfId="5952" builtinId="9" hidden="1"/>
    <cellStyle name="Followed Hyperlink" xfId="5956" builtinId="9" hidden="1"/>
    <cellStyle name="Followed Hyperlink" xfId="5960" builtinId="9" hidden="1"/>
    <cellStyle name="Followed Hyperlink" xfId="5964" builtinId="9" hidden="1"/>
    <cellStyle name="Followed Hyperlink" xfId="5968" builtinId="9" hidden="1"/>
    <cellStyle name="Followed Hyperlink" xfId="5972" builtinId="9" hidden="1"/>
    <cellStyle name="Followed Hyperlink" xfId="5976" builtinId="9" hidden="1"/>
    <cellStyle name="Followed Hyperlink" xfId="5980" builtinId="9" hidden="1"/>
    <cellStyle name="Followed Hyperlink" xfId="5984" builtinId="9" hidden="1"/>
    <cellStyle name="Followed Hyperlink" xfId="5988" builtinId="9" hidden="1"/>
    <cellStyle name="Followed Hyperlink" xfId="5992" builtinId="9" hidden="1"/>
    <cellStyle name="Followed Hyperlink" xfId="5996" builtinId="9" hidden="1"/>
    <cellStyle name="Followed Hyperlink" xfId="6000" builtinId="9" hidden="1"/>
    <cellStyle name="Followed Hyperlink" xfId="6004" builtinId="9" hidden="1"/>
    <cellStyle name="Followed Hyperlink" xfId="6008" builtinId="9" hidden="1"/>
    <cellStyle name="Followed Hyperlink" xfId="6012" builtinId="9" hidden="1"/>
    <cellStyle name="Followed Hyperlink" xfId="6016" builtinId="9" hidden="1"/>
    <cellStyle name="Followed Hyperlink" xfId="6020" builtinId="9" hidden="1"/>
    <cellStyle name="Followed Hyperlink" xfId="6024" builtinId="9" hidden="1"/>
    <cellStyle name="Followed Hyperlink" xfId="6028" builtinId="9" hidden="1"/>
    <cellStyle name="Followed Hyperlink" xfId="6032" builtinId="9" hidden="1"/>
    <cellStyle name="Followed Hyperlink" xfId="6036" builtinId="9" hidden="1"/>
    <cellStyle name="Followed Hyperlink" xfId="6040" builtinId="9" hidden="1"/>
    <cellStyle name="Followed Hyperlink" xfId="6044" builtinId="9" hidden="1"/>
    <cellStyle name="Followed Hyperlink" xfId="6048" builtinId="9" hidden="1"/>
    <cellStyle name="Followed Hyperlink" xfId="6052" builtinId="9" hidden="1"/>
    <cellStyle name="Followed Hyperlink" xfId="6056" builtinId="9" hidden="1"/>
    <cellStyle name="Followed Hyperlink" xfId="6060" builtinId="9" hidden="1"/>
    <cellStyle name="Followed Hyperlink" xfId="6064" builtinId="9" hidden="1"/>
    <cellStyle name="Followed Hyperlink" xfId="6068" builtinId="9" hidden="1"/>
    <cellStyle name="Followed Hyperlink" xfId="6072" builtinId="9" hidden="1"/>
    <cellStyle name="Followed Hyperlink" xfId="6076" builtinId="9" hidden="1"/>
    <cellStyle name="Followed Hyperlink" xfId="6080" builtinId="9" hidden="1"/>
    <cellStyle name="Followed Hyperlink" xfId="6084" builtinId="9" hidden="1"/>
    <cellStyle name="Followed Hyperlink" xfId="6088" builtinId="9" hidden="1"/>
    <cellStyle name="Followed Hyperlink" xfId="6092" builtinId="9" hidden="1"/>
    <cellStyle name="Followed Hyperlink" xfId="6096" builtinId="9" hidden="1"/>
    <cellStyle name="Followed Hyperlink" xfId="6100" builtinId="9" hidden="1"/>
    <cellStyle name="Followed Hyperlink" xfId="6104" builtinId="9" hidden="1"/>
    <cellStyle name="Followed Hyperlink" xfId="6108" builtinId="9" hidden="1"/>
    <cellStyle name="Followed Hyperlink" xfId="6112" builtinId="9" hidden="1"/>
    <cellStyle name="Followed Hyperlink" xfId="6116" builtinId="9" hidden="1"/>
    <cellStyle name="Followed Hyperlink" xfId="6120" builtinId="9" hidden="1"/>
    <cellStyle name="Followed Hyperlink" xfId="6124" builtinId="9" hidden="1"/>
    <cellStyle name="Followed Hyperlink" xfId="6128" builtinId="9" hidden="1"/>
    <cellStyle name="Followed Hyperlink" xfId="6132" builtinId="9" hidden="1"/>
    <cellStyle name="Followed Hyperlink" xfId="6136" builtinId="9" hidden="1"/>
    <cellStyle name="Followed Hyperlink" xfId="6140" builtinId="9" hidden="1"/>
    <cellStyle name="Followed Hyperlink" xfId="6144" builtinId="9" hidden="1"/>
    <cellStyle name="Followed Hyperlink" xfId="6148" builtinId="9" hidden="1"/>
    <cellStyle name="Followed Hyperlink" xfId="6152" builtinId="9" hidden="1"/>
    <cellStyle name="Followed Hyperlink" xfId="6156" builtinId="9" hidden="1"/>
    <cellStyle name="Followed Hyperlink" xfId="6160" builtinId="9" hidden="1"/>
    <cellStyle name="Followed Hyperlink" xfId="6164" builtinId="9" hidden="1"/>
    <cellStyle name="Followed Hyperlink" xfId="6168" builtinId="9" hidden="1"/>
    <cellStyle name="Followed Hyperlink" xfId="6172" builtinId="9" hidden="1"/>
    <cellStyle name="Followed Hyperlink" xfId="6176" builtinId="9" hidden="1"/>
    <cellStyle name="Followed Hyperlink" xfId="6180" builtinId="9" hidden="1"/>
    <cellStyle name="Followed Hyperlink" xfId="6184" builtinId="9" hidden="1"/>
    <cellStyle name="Followed Hyperlink" xfId="6188" builtinId="9" hidden="1"/>
    <cellStyle name="Followed Hyperlink" xfId="6192" builtinId="9" hidden="1"/>
    <cellStyle name="Followed Hyperlink" xfId="6196" builtinId="9" hidden="1"/>
    <cellStyle name="Followed Hyperlink" xfId="6200" builtinId="9" hidden="1"/>
    <cellStyle name="Followed Hyperlink" xfId="6204" builtinId="9" hidden="1"/>
    <cellStyle name="Followed Hyperlink" xfId="6208" builtinId="9" hidden="1"/>
    <cellStyle name="Followed Hyperlink" xfId="6212" builtinId="9" hidden="1"/>
    <cellStyle name="Followed Hyperlink" xfId="6216" builtinId="9" hidden="1"/>
    <cellStyle name="Followed Hyperlink" xfId="6220" builtinId="9" hidden="1"/>
    <cellStyle name="Followed Hyperlink" xfId="6224" builtinId="9" hidden="1"/>
    <cellStyle name="Followed Hyperlink" xfId="6228" builtinId="9" hidden="1"/>
    <cellStyle name="Followed Hyperlink" xfId="6232" builtinId="9" hidden="1"/>
    <cellStyle name="Followed Hyperlink" xfId="6236" builtinId="9" hidden="1"/>
    <cellStyle name="Followed Hyperlink" xfId="6240" builtinId="9" hidden="1"/>
    <cellStyle name="Followed Hyperlink" xfId="6244" builtinId="9" hidden="1"/>
    <cellStyle name="Followed Hyperlink" xfId="6248" builtinId="9" hidden="1"/>
    <cellStyle name="Followed Hyperlink" xfId="6252" builtinId="9" hidden="1"/>
    <cellStyle name="Followed Hyperlink" xfId="6256" builtinId="9" hidden="1"/>
    <cellStyle name="Followed Hyperlink" xfId="6260" builtinId="9" hidden="1"/>
    <cellStyle name="Followed Hyperlink" xfId="6264" builtinId="9" hidden="1"/>
    <cellStyle name="Followed Hyperlink" xfId="6268" builtinId="9" hidden="1"/>
    <cellStyle name="Followed Hyperlink" xfId="6272" builtinId="9" hidden="1"/>
    <cellStyle name="Followed Hyperlink" xfId="6276" builtinId="9" hidden="1"/>
    <cellStyle name="Followed Hyperlink" xfId="6280" builtinId="9" hidden="1"/>
    <cellStyle name="Followed Hyperlink" xfId="6284" builtinId="9" hidden="1"/>
    <cellStyle name="Followed Hyperlink" xfId="6288" builtinId="9" hidden="1"/>
    <cellStyle name="Followed Hyperlink" xfId="6292" builtinId="9" hidden="1"/>
    <cellStyle name="Followed Hyperlink" xfId="6296" builtinId="9" hidden="1"/>
    <cellStyle name="Followed Hyperlink" xfId="6300" builtinId="9" hidden="1"/>
    <cellStyle name="Followed Hyperlink" xfId="6304" builtinId="9" hidden="1"/>
    <cellStyle name="Followed Hyperlink" xfId="6308" builtinId="9" hidden="1"/>
    <cellStyle name="Followed Hyperlink" xfId="6312" builtinId="9" hidden="1"/>
    <cellStyle name="Followed Hyperlink" xfId="6316" builtinId="9" hidden="1"/>
    <cellStyle name="Followed Hyperlink" xfId="6320" builtinId="9" hidden="1"/>
    <cellStyle name="Followed Hyperlink" xfId="6324" builtinId="9" hidden="1"/>
    <cellStyle name="Followed Hyperlink" xfId="6328" builtinId="9" hidden="1"/>
    <cellStyle name="Followed Hyperlink" xfId="6332" builtinId="9" hidden="1"/>
    <cellStyle name="Followed Hyperlink" xfId="6336" builtinId="9" hidden="1"/>
    <cellStyle name="Followed Hyperlink" xfId="6340" builtinId="9" hidden="1"/>
    <cellStyle name="Followed Hyperlink" xfId="6344" builtinId="9" hidden="1"/>
    <cellStyle name="Followed Hyperlink" xfId="6348" builtinId="9" hidden="1"/>
    <cellStyle name="Followed Hyperlink" xfId="6352" builtinId="9" hidden="1"/>
    <cellStyle name="Followed Hyperlink" xfId="6356" builtinId="9" hidden="1"/>
    <cellStyle name="Followed Hyperlink" xfId="6360" builtinId="9" hidden="1"/>
    <cellStyle name="Followed Hyperlink" xfId="6364" builtinId="9" hidden="1"/>
    <cellStyle name="Followed Hyperlink" xfId="6368" builtinId="9" hidden="1"/>
    <cellStyle name="Followed Hyperlink" xfId="6372" builtinId="9" hidden="1"/>
    <cellStyle name="Followed Hyperlink" xfId="6376" builtinId="9" hidden="1"/>
    <cellStyle name="Followed Hyperlink" xfId="6380" builtinId="9" hidden="1"/>
    <cellStyle name="Followed Hyperlink" xfId="6384" builtinId="9" hidden="1"/>
    <cellStyle name="Followed Hyperlink" xfId="6388" builtinId="9" hidden="1"/>
    <cellStyle name="Followed Hyperlink" xfId="6392" builtinId="9" hidden="1"/>
    <cellStyle name="Followed Hyperlink" xfId="6396" builtinId="9" hidden="1"/>
    <cellStyle name="Followed Hyperlink" xfId="6400" builtinId="9" hidden="1"/>
    <cellStyle name="Followed Hyperlink" xfId="6404" builtinId="9" hidden="1"/>
    <cellStyle name="Followed Hyperlink" xfId="6408" builtinId="9" hidden="1"/>
    <cellStyle name="Followed Hyperlink" xfId="6412" builtinId="9" hidden="1"/>
    <cellStyle name="Followed Hyperlink" xfId="6416" builtinId="9" hidden="1"/>
    <cellStyle name="Followed Hyperlink" xfId="6420" builtinId="9" hidden="1"/>
    <cellStyle name="Followed Hyperlink" xfId="6424" builtinId="9" hidden="1"/>
    <cellStyle name="Followed Hyperlink" xfId="6428" builtinId="9" hidden="1"/>
    <cellStyle name="Followed Hyperlink" xfId="6432" builtinId="9" hidden="1"/>
    <cellStyle name="Followed Hyperlink" xfId="6436" builtinId="9" hidden="1"/>
    <cellStyle name="Followed Hyperlink" xfId="6440" builtinId="9" hidden="1"/>
    <cellStyle name="Followed Hyperlink" xfId="6444" builtinId="9" hidden="1"/>
    <cellStyle name="Followed Hyperlink" xfId="6448" builtinId="9" hidden="1"/>
    <cellStyle name="Followed Hyperlink" xfId="6452" builtinId="9" hidden="1"/>
    <cellStyle name="Followed Hyperlink" xfId="6456" builtinId="9" hidden="1"/>
    <cellStyle name="Followed Hyperlink" xfId="6460" builtinId="9" hidden="1"/>
    <cellStyle name="Followed Hyperlink" xfId="6464" builtinId="9" hidden="1"/>
    <cellStyle name="Followed Hyperlink" xfId="6468" builtinId="9" hidden="1"/>
    <cellStyle name="Followed Hyperlink" xfId="6472" builtinId="9" hidden="1"/>
    <cellStyle name="Followed Hyperlink" xfId="6476" builtinId="9" hidden="1"/>
    <cellStyle name="Followed Hyperlink" xfId="6480" builtinId="9" hidden="1"/>
    <cellStyle name="Followed Hyperlink" xfId="6484" builtinId="9" hidden="1"/>
    <cellStyle name="Followed Hyperlink" xfId="6488" builtinId="9" hidden="1"/>
    <cellStyle name="Followed Hyperlink" xfId="6492" builtinId="9" hidden="1"/>
    <cellStyle name="Followed Hyperlink" xfId="6496" builtinId="9" hidden="1"/>
    <cellStyle name="Followed Hyperlink" xfId="6500" builtinId="9" hidden="1"/>
    <cellStyle name="Followed Hyperlink" xfId="6504" builtinId="9" hidden="1"/>
    <cellStyle name="Followed Hyperlink" xfId="6508" builtinId="9" hidden="1"/>
    <cellStyle name="Followed Hyperlink" xfId="6512" builtinId="9" hidden="1"/>
    <cellStyle name="Followed Hyperlink" xfId="6516" builtinId="9" hidden="1"/>
    <cellStyle name="Followed Hyperlink" xfId="6520" builtinId="9" hidden="1"/>
    <cellStyle name="Followed Hyperlink" xfId="6524" builtinId="9" hidden="1"/>
    <cellStyle name="Followed Hyperlink" xfId="6528" builtinId="9" hidden="1"/>
    <cellStyle name="Followed Hyperlink" xfId="6532" builtinId="9" hidden="1"/>
    <cellStyle name="Followed Hyperlink" xfId="6536" builtinId="9" hidden="1"/>
    <cellStyle name="Followed Hyperlink" xfId="6540" builtinId="9" hidden="1"/>
    <cellStyle name="Followed Hyperlink" xfId="6544" builtinId="9" hidden="1"/>
    <cellStyle name="Followed Hyperlink" xfId="6548" builtinId="9" hidden="1"/>
    <cellStyle name="Followed Hyperlink" xfId="6552" builtinId="9" hidden="1"/>
    <cellStyle name="Followed Hyperlink" xfId="6556" builtinId="9" hidden="1"/>
    <cellStyle name="Followed Hyperlink" xfId="6560" builtinId="9" hidden="1"/>
    <cellStyle name="Followed Hyperlink" xfId="6564" builtinId="9" hidden="1"/>
    <cellStyle name="Followed Hyperlink" xfId="6568" builtinId="9" hidden="1"/>
    <cellStyle name="Followed Hyperlink" xfId="6572" builtinId="9" hidden="1"/>
    <cellStyle name="Followed Hyperlink" xfId="6576" builtinId="9" hidden="1"/>
    <cellStyle name="Followed Hyperlink" xfId="6580" builtinId="9" hidden="1"/>
    <cellStyle name="Followed Hyperlink" xfId="6584" builtinId="9" hidden="1"/>
    <cellStyle name="Followed Hyperlink" xfId="6588" builtinId="9" hidden="1"/>
    <cellStyle name="Followed Hyperlink" xfId="6592" builtinId="9" hidden="1"/>
    <cellStyle name="Followed Hyperlink" xfId="6596" builtinId="9" hidden="1"/>
    <cellStyle name="Followed Hyperlink" xfId="6600" builtinId="9" hidden="1"/>
    <cellStyle name="Followed Hyperlink" xfId="6604" builtinId="9" hidden="1"/>
    <cellStyle name="Followed Hyperlink" xfId="6608" builtinId="9" hidden="1"/>
    <cellStyle name="Followed Hyperlink" xfId="6612" builtinId="9" hidden="1"/>
    <cellStyle name="Followed Hyperlink" xfId="6616" builtinId="9" hidden="1"/>
    <cellStyle name="Followed Hyperlink" xfId="6620" builtinId="9" hidden="1"/>
    <cellStyle name="Followed Hyperlink" xfId="6624" builtinId="9" hidden="1"/>
    <cellStyle name="Followed Hyperlink" xfId="6628" builtinId="9" hidden="1"/>
    <cellStyle name="Followed Hyperlink" xfId="6632" builtinId="9" hidden="1"/>
    <cellStyle name="Followed Hyperlink" xfId="6636" builtinId="9" hidden="1"/>
    <cellStyle name="Followed Hyperlink" xfId="6640" builtinId="9" hidden="1"/>
    <cellStyle name="Followed Hyperlink" xfId="6644" builtinId="9" hidden="1"/>
    <cellStyle name="Followed Hyperlink" xfId="6648" builtinId="9" hidden="1"/>
    <cellStyle name="Followed Hyperlink" xfId="6652" builtinId="9" hidden="1"/>
    <cellStyle name="Followed Hyperlink" xfId="6656" builtinId="9" hidden="1"/>
    <cellStyle name="Followed Hyperlink" xfId="6660" builtinId="9" hidden="1"/>
    <cellStyle name="Followed Hyperlink" xfId="6664" builtinId="9" hidden="1"/>
    <cellStyle name="Followed Hyperlink" xfId="6668" builtinId="9" hidden="1"/>
    <cellStyle name="Followed Hyperlink" xfId="6672" builtinId="9" hidden="1"/>
    <cellStyle name="Followed Hyperlink" xfId="6676" builtinId="9" hidden="1"/>
    <cellStyle name="Followed Hyperlink" xfId="6680" builtinId="9" hidden="1"/>
    <cellStyle name="Followed Hyperlink" xfId="6684" builtinId="9" hidden="1"/>
    <cellStyle name="Followed Hyperlink" xfId="6688" builtinId="9" hidden="1"/>
    <cellStyle name="Followed Hyperlink" xfId="6692" builtinId="9" hidden="1"/>
    <cellStyle name="Followed Hyperlink" xfId="6696" builtinId="9" hidden="1"/>
    <cellStyle name="Followed Hyperlink" xfId="6700" builtinId="9" hidden="1"/>
    <cellStyle name="Followed Hyperlink" xfId="6704" builtinId="9" hidden="1"/>
    <cellStyle name="Followed Hyperlink" xfId="6708" builtinId="9" hidden="1"/>
    <cellStyle name="Followed Hyperlink" xfId="6712" builtinId="9" hidden="1"/>
    <cellStyle name="Followed Hyperlink" xfId="6716" builtinId="9" hidden="1"/>
    <cellStyle name="Followed Hyperlink" xfId="6720" builtinId="9" hidden="1"/>
    <cellStyle name="Followed Hyperlink" xfId="6724" builtinId="9" hidden="1"/>
    <cellStyle name="Followed Hyperlink" xfId="6728" builtinId="9" hidden="1"/>
    <cellStyle name="Followed Hyperlink" xfId="6732" builtinId="9" hidden="1"/>
    <cellStyle name="Followed Hyperlink" xfId="6736" builtinId="9" hidden="1"/>
    <cellStyle name="Followed Hyperlink" xfId="6740" builtinId="9" hidden="1"/>
    <cellStyle name="Followed Hyperlink" xfId="6744" builtinId="9" hidden="1"/>
    <cellStyle name="Followed Hyperlink" xfId="6748" builtinId="9" hidden="1"/>
    <cellStyle name="Followed Hyperlink" xfId="6752" builtinId="9" hidden="1"/>
    <cellStyle name="Followed Hyperlink" xfId="6756" builtinId="9" hidden="1"/>
    <cellStyle name="Followed Hyperlink" xfId="6760" builtinId="9" hidden="1"/>
    <cellStyle name="Followed Hyperlink" xfId="6764" builtinId="9" hidden="1"/>
    <cellStyle name="Followed Hyperlink" xfId="6768" builtinId="9" hidden="1"/>
    <cellStyle name="Followed Hyperlink" xfId="6772" builtinId="9" hidden="1"/>
    <cellStyle name="Followed Hyperlink" xfId="6776" builtinId="9" hidden="1"/>
    <cellStyle name="Followed Hyperlink" xfId="6780" builtinId="9" hidden="1"/>
    <cellStyle name="Followed Hyperlink" xfId="6784" builtinId="9" hidden="1"/>
    <cellStyle name="Followed Hyperlink" xfId="6788" builtinId="9" hidden="1"/>
    <cellStyle name="Followed Hyperlink" xfId="6792" builtinId="9" hidden="1"/>
    <cellStyle name="Followed Hyperlink" xfId="6796" builtinId="9" hidden="1"/>
    <cellStyle name="Followed Hyperlink" xfId="6800" builtinId="9" hidden="1"/>
    <cellStyle name="Followed Hyperlink" xfId="6804" builtinId="9" hidden="1"/>
    <cellStyle name="Followed Hyperlink" xfId="6808" builtinId="9" hidden="1"/>
    <cellStyle name="Followed Hyperlink" xfId="6812" builtinId="9" hidden="1"/>
    <cellStyle name="Followed Hyperlink" xfId="6816" builtinId="9" hidden="1"/>
    <cellStyle name="Followed Hyperlink" xfId="6820" builtinId="9" hidden="1"/>
    <cellStyle name="Followed Hyperlink" xfId="6824" builtinId="9" hidden="1"/>
    <cellStyle name="Followed Hyperlink" xfId="6828" builtinId="9" hidden="1"/>
    <cellStyle name="Followed Hyperlink" xfId="6832" builtinId="9" hidden="1"/>
    <cellStyle name="Followed Hyperlink" xfId="6836" builtinId="9" hidden="1"/>
    <cellStyle name="Followed Hyperlink" xfId="6840" builtinId="9" hidden="1"/>
    <cellStyle name="Followed Hyperlink" xfId="6844" builtinId="9" hidden="1"/>
    <cellStyle name="Followed Hyperlink" xfId="6848" builtinId="9" hidden="1"/>
    <cellStyle name="Followed Hyperlink" xfId="6852" builtinId="9" hidden="1"/>
    <cellStyle name="Followed Hyperlink" xfId="6856" builtinId="9" hidden="1"/>
    <cellStyle name="Followed Hyperlink" xfId="6860" builtinId="9" hidden="1"/>
    <cellStyle name="Followed Hyperlink" xfId="6864" builtinId="9" hidden="1"/>
    <cellStyle name="Followed Hyperlink" xfId="6868" builtinId="9" hidden="1"/>
    <cellStyle name="Followed Hyperlink" xfId="6872" builtinId="9" hidden="1"/>
    <cellStyle name="Followed Hyperlink" xfId="6876" builtinId="9" hidden="1"/>
    <cellStyle name="Followed Hyperlink" xfId="6880" builtinId="9" hidden="1"/>
    <cellStyle name="Followed Hyperlink" xfId="6884" builtinId="9" hidden="1"/>
    <cellStyle name="Followed Hyperlink" xfId="6888" builtinId="9" hidden="1"/>
    <cellStyle name="Followed Hyperlink" xfId="6892" builtinId="9" hidden="1"/>
    <cellStyle name="Followed Hyperlink" xfId="6896" builtinId="9" hidden="1"/>
    <cellStyle name="Followed Hyperlink" xfId="6900" builtinId="9" hidden="1"/>
    <cellStyle name="Followed Hyperlink" xfId="6904" builtinId="9" hidden="1"/>
    <cellStyle name="Followed Hyperlink" xfId="6908" builtinId="9" hidden="1"/>
    <cellStyle name="Followed Hyperlink" xfId="6912" builtinId="9" hidden="1"/>
    <cellStyle name="Followed Hyperlink" xfId="6916" builtinId="9" hidden="1"/>
    <cellStyle name="Followed Hyperlink" xfId="6920" builtinId="9" hidden="1"/>
    <cellStyle name="Followed Hyperlink" xfId="6924" builtinId="9" hidden="1"/>
    <cellStyle name="Followed Hyperlink" xfId="6928" builtinId="9" hidden="1"/>
    <cellStyle name="Followed Hyperlink" xfId="6932" builtinId="9" hidden="1"/>
    <cellStyle name="Followed Hyperlink" xfId="6936" builtinId="9" hidden="1"/>
    <cellStyle name="Followed Hyperlink" xfId="6940" builtinId="9" hidden="1"/>
    <cellStyle name="Followed Hyperlink" xfId="6944" builtinId="9" hidden="1"/>
    <cellStyle name="Followed Hyperlink" xfId="6948" builtinId="9" hidden="1"/>
    <cellStyle name="Followed Hyperlink" xfId="6952" builtinId="9" hidden="1"/>
    <cellStyle name="Followed Hyperlink" xfId="6956" builtinId="9" hidden="1"/>
    <cellStyle name="Followed Hyperlink" xfId="6960" builtinId="9" hidden="1"/>
    <cellStyle name="Followed Hyperlink" xfId="6964" builtinId="9" hidden="1"/>
    <cellStyle name="Followed Hyperlink" xfId="6968" builtinId="9" hidden="1"/>
    <cellStyle name="Followed Hyperlink" xfId="6972" builtinId="9" hidden="1"/>
    <cellStyle name="Followed Hyperlink" xfId="6976" builtinId="9" hidden="1"/>
    <cellStyle name="Followed Hyperlink" xfId="6980" builtinId="9" hidden="1"/>
    <cellStyle name="Followed Hyperlink" xfId="6984" builtinId="9" hidden="1"/>
    <cellStyle name="Followed Hyperlink" xfId="6988" builtinId="9" hidden="1"/>
    <cellStyle name="Followed Hyperlink" xfId="6992" builtinId="9" hidden="1"/>
    <cellStyle name="Followed Hyperlink" xfId="6996" builtinId="9" hidden="1"/>
    <cellStyle name="Followed Hyperlink" xfId="7000" builtinId="9" hidden="1"/>
    <cellStyle name="Followed Hyperlink" xfId="7004" builtinId="9" hidden="1"/>
    <cellStyle name="Followed Hyperlink" xfId="7008" builtinId="9" hidden="1"/>
    <cellStyle name="Followed Hyperlink" xfId="7012" builtinId="9" hidden="1"/>
    <cellStyle name="Followed Hyperlink" xfId="7016" builtinId="9" hidden="1"/>
    <cellStyle name="Followed Hyperlink" xfId="7020" builtinId="9" hidden="1"/>
    <cellStyle name="Followed Hyperlink" xfId="7024" builtinId="9" hidden="1"/>
    <cellStyle name="Followed Hyperlink" xfId="7028" builtinId="9" hidden="1"/>
    <cellStyle name="Followed Hyperlink" xfId="7032" builtinId="9" hidden="1"/>
    <cellStyle name="Followed Hyperlink" xfId="7036" builtinId="9" hidden="1"/>
    <cellStyle name="Followed Hyperlink" xfId="7040" builtinId="9" hidden="1"/>
    <cellStyle name="Followed Hyperlink" xfId="7044" builtinId="9" hidden="1"/>
    <cellStyle name="Followed Hyperlink" xfId="7048" builtinId="9" hidden="1"/>
    <cellStyle name="Followed Hyperlink" xfId="7052" builtinId="9" hidden="1"/>
    <cellStyle name="Followed Hyperlink" xfId="7056" builtinId="9" hidden="1"/>
    <cellStyle name="Followed Hyperlink" xfId="7060" builtinId="9" hidden="1"/>
    <cellStyle name="Followed Hyperlink" xfId="7064" builtinId="9" hidden="1"/>
    <cellStyle name="Followed Hyperlink" xfId="7068" builtinId="9" hidden="1"/>
    <cellStyle name="Followed Hyperlink" xfId="7072" builtinId="9" hidden="1"/>
    <cellStyle name="Followed Hyperlink" xfId="7076" builtinId="9" hidden="1"/>
    <cellStyle name="Followed Hyperlink" xfId="7080" builtinId="9" hidden="1"/>
    <cellStyle name="Followed Hyperlink" xfId="7084" builtinId="9" hidden="1"/>
    <cellStyle name="Followed Hyperlink" xfId="7088" builtinId="9" hidden="1"/>
    <cellStyle name="Followed Hyperlink" xfId="7092" builtinId="9" hidden="1"/>
    <cellStyle name="Followed Hyperlink" xfId="7096" builtinId="9" hidden="1"/>
    <cellStyle name="Followed Hyperlink" xfId="7100" builtinId="9" hidden="1"/>
    <cellStyle name="Followed Hyperlink" xfId="7104" builtinId="9" hidden="1"/>
    <cellStyle name="Followed Hyperlink" xfId="7108" builtinId="9" hidden="1"/>
    <cellStyle name="Followed Hyperlink" xfId="7112" builtinId="9" hidden="1"/>
    <cellStyle name="Followed Hyperlink" xfId="7116" builtinId="9" hidden="1"/>
    <cellStyle name="Followed Hyperlink" xfId="7120" builtinId="9" hidden="1"/>
    <cellStyle name="Followed Hyperlink" xfId="7124" builtinId="9" hidden="1"/>
    <cellStyle name="Followed Hyperlink" xfId="7128" builtinId="9" hidden="1"/>
    <cellStyle name="Followed Hyperlink" xfId="7132" builtinId="9" hidden="1"/>
    <cellStyle name="Followed Hyperlink" xfId="7136" builtinId="9" hidden="1"/>
    <cellStyle name="Followed Hyperlink" xfId="7140" builtinId="9" hidden="1"/>
    <cellStyle name="Followed Hyperlink" xfId="7144" builtinId="9" hidden="1"/>
    <cellStyle name="Followed Hyperlink" xfId="7148" builtinId="9" hidden="1"/>
    <cellStyle name="Followed Hyperlink" xfId="7152" builtinId="9" hidden="1"/>
    <cellStyle name="Followed Hyperlink" xfId="7156" builtinId="9" hidden="1"/>
    <cellStyle name="Followed Hyperlink" xfId="7160" builtinId="9" hidden="1"/>
    <cellStyle name="Followed Hyperlink" xfId="7164" builtinId="9" hidden="1"/>
    <cellStyle name="Followed Hyperlink" xfId="7168" builtinId="9" hidden="1"/>
    <cellStyle name="Followed Hyperlink" xfId="7172" builtinId="9" hidden="1"/>
    <cellStyle name="Followed Hyperlink" xfId="7176" builtinId="9" hidden="1"/>
    <cellStyle name="Followed Hyperlink" xfId="7180" builtinId="9" hidden="1"/>
    <cellStyle name="Followed Hyperlink" xfId="7184" builtinId="9" hidden="1"/>
    <cellStyle name="Followed Hyperlink" xfId="7188" builtinId="9" hidden="1"/>
    <cellStyle name="Followed Hyperlink" xfId="7192" builtinId="9" hidden="1"/>
    <cellStyle name="Followed Hyperlink" xfId="7196" builtinId="9" hidden="1"/>
    <cellStyle name="Followed Hyperlink" xfId="7200" builtinId="9" hidden="1"/>
    <cellStyle name="Followed Hyperlink" xfId="7204" builtinId="9" hidden="1"/>
    <cellStyle name="Followed Hyperlink" xfId="7208" builtinId="9" hidden="1"/>
    <cellStyle name="Followed Hyperlink" xfId="7212" builtinId="9" hidden="1"/>
    <cellStyle name="Followed Hyperlink" xfId="7216" builtinId="9" hidden="1"/>
    <cellStyle name="Followed Hyperlink" xfId="7220" builtinId="9" hidden="1"/>
    <cellStyle name="Followed Hyperlink" xfId="7224" builtinId="9" hidden="1"/>
    <cellStyle name="Followed Hyperlink" xfId="7228" builtinId="9" hidden="1"/>
    <cellStyle name="Followed Hyperlink" xfId="7232" builtinId="9" hidden="1"/>
    <cellStyle name="Followed Hyperlink" xfId="7236" builtinId="9" hidden="1"/>
    <cellStyle name="Followed Hyperlink" xfId="7240" builtinId="9" hidden="1"/>
    <cellStyle name="Followed Hyperlink" xfId="7244" builtinId="9" hidden="1"/>
    <cellStyle name="Followed Hyperlink" xfId="7248" builtinId="9" hidden="1"/>
    <cellStyle name="Followed Hyperlink" xfId="7252" builtinId="9" hidden="1"/>
    <cellStyle name="Followed Hyperlink" xfId="7256" builtinId="9" hidden="1"/>
    <cellStyle name="Followed Hyperlink" xfId="7260" builtinId="9" hidden="1"/>
    <cellStyle name="Followed Hyperlink" xfId="7264" builtinId="9" hidden="1"/>
    <cellStyle name="Followed Hyperlink" xfId="7268" builtinId="9" hidden="1"/>
    <cellStyle name="Followed Hyperlink" xfId="7272" builtinId="9" hidden="1"/>
    <cellStyle name="Followed Hyperlink" xfId="7276" builtinId="9" hidden="1"/>
    <cellStyle name="Followed Hyperlink" xfId="7280" builtinId="9" hidden="1"/>
    <cellStyle name="Followed Hyperlink" xfId="7284" builtinId="9" hidden="1"/>
    <cellStyle name="Followed Hyperlink" xfId="7288" builtinId="9" hidden="1"/>
    <cellStyle name="Followed Hyperlink" xfId="7292" builtinId="9" hidden="1"/>
    <cellStyle name="Followed Hyperlink" xfId="7296" builtinId="9" hidden="1"/>
    <cellStyle name="Followed Hyperlink" xfId="7300" builtinId="9" hidden="1"/>
    <cellStyle name="Followed Hyperlink" xfId="7304" builtinId="9" hidden="1"/>
    <cellStyle name="Followed Hyperlink" xfId="7308" builtinId="9" hidden="1"/>
    <cellStyle name="Followed Hyperlink" xfId="7312" builtinId="9" hidden="1"/>
    <cellStyle name="Followed Hyperlink" xfId="7316" builtinId="9" hidden="1"/>
    <cellStyle name="Followed Hyperlink" xfId="7320" builtinId="9" hidden="1"/>
    <cellStyle name="Followed Hyperlink" xfId="7324" builtinId="9" hidden="1"/>
    <cellStyle name="Followed Hyperlink" xfId="7328" builtinId="9" hidden="1"/>
    <cellStyle name="Followed Hyperlink" xfId="7332" builtinId="9" hidden="1"/>
    <cellStyle name="Followed Hyperlink" xfId="7336" builtinId="9" hidden="1"/>
    <cellStyle name="Followed Hyperlink" xfId="7340" builtinId="9" hidden="1"/>
    <cellStyle name="Followed Hyperlink" xfId="7344" builtinId="9" hidden="1"/>
    <cellStyle name="Followed Hyperlink" xfId="7348" builtinId="9" hidden="1"/>
    <cellStyle name="Followed Hyperlink" xfId="7352" builtinId="9" hidden="1"/>
    <cellStyle name="Followed Hyperlink" xfId="7356" builtinId="9" hidden="1"/>
    <cellStyle name="Followed Hyperlink" xfId="7360" builtinId="9" hidden="1"/>
    <cellStyle name="Followed Hyperlink" xfId="7364" builtinId="9" hidden="1"/>
    <cellStyle name="Followed Hyperlink" xfId="7368" builtinId="9" hidden="1"/>
    <cellStyle name="Followed Hyperlink" xfId="7372" builtinId="9" hidden="1"/>
    <cellStyle name="Followed Hyperlink" xfId="7376" builtinId="9" hidden="1"/>
    <cellStyle name="Followed Hyperlink" xfId="7380" builtinId="9" hidden="1"/>
    <cellStyle name="Followed Hyperlink" xfId="7384" builtinId="9" hidden="1"/>
    <cellStyle name="Followed Hyperlink" xfId="7388" builtinId="9" hidden="1"/>
    <cellStyle name="Followed Hyperlink" xfId="7392" builtinId="9" hidden="1"/>
    <cellStyle name="Followed Hyperlink" xfId="7396" builtinId="9" hidden="1"/>
    <cellStyle name="Followed Hyperlink" xfId="7400" builtinId="9" hidden="1"/>
    <cellStyle name="Followed Hyperlink" xfId="7404" builtinId="9" hidden="1"/>
    <cellStyle name="Followed Hyperlink" xfId="7408" builtinId="9" hidden="1"/>
    <cellStyle name="Followed Hyperlink" xfId="7412" builtinId="9" hidden="1"/>
    <cellStyle name="Followed Hyperlink" xfId="7416" builtinId="9" hidden="1"/>
    <cellStyle name="Followed Hyperlink" xfId="7420" builtinId="9" hidden="1"/>
    <cellStyle name="Followed Hyperlink" xfId="7424" builtinId="9" hidden="1"/>
    <cellStyle name="Followed Hyperlink" xfId="7428" builtinId="9" hidden="1"/>
    <cellStyle name="Followed Hyperlink" xfId="7432" builtinId="9" hidden="1"/>
    <cellStyle name="Followed Hyperlink" xfId="7436" builtinId="9" hidden="1"/>
    <cellStyle name="Followed Hyperlink" xfId="7440" builtinId="9" hidden="1"/>
    <cellStyle name="Followed Hyperlink" xfId="7444" builtinId="9" hidden="1"/>
    <cellStyle name="Followed Hyperlink" xfId="7448" builtinId="9" hidden="1"/>
    <cellStyle name="Followed Hyperlink" xfId="7452" builtinId="9" hidden="1"/>
    <cellStyle name="Followed Hyperlink" xfId="7456" builtinId="9" hidden="1"/>
    <cellStyle name="Followed Hyperlink" xfId="7460" builtinId="9" hidden="1"/>
    <cellStyle name="Followed Hyperlink" xfId="7464" builtinId="9" hidden="1"/>
    <cellStyle name="Followed Hyperlink" xfId="7468" builtinId="9" hidden="1"/>
    <cellStyle name="Followed Hyperlink" xfId="7472" builtinId="9" hidden="1"/>
    <cellStyle name="Followed Hyperlink" xfId="7476" builtinId="9" hidden="1"/>
    <cellStyle name="Followed Hyperlink" xfId="7480" builtinId="9" hidden="1"/>
    <cellStyle name="Followed Hyperlink" xfId="7484" builtinId="9" hidden="1"/>
    <cellStyle name="Followed Hyperlink" xfId="7488" builtinId="9" hidden="1"/>
    <cellStyle name="Followed Hyperlink" xfId="7492" builtinId="9" hidden="1"/>
    <cellStyle name="Followed Hyperlink" xfId="7496" builtinId="9" hidden="1"/>
    <cellStyle name="Followed Hyperlink" xfId="7500" builtinId="9" hidden="1"/>
    <cellStyle name="Followed Hyperlink" xfId="7504" builtinId="9" hidden="1"/>
    <cellStyle name="Followed Hyperlink" xfId="7508" builtinId="9" hidden="1"/>
    <cellStyle name="Followed Hyperlink" xfId="7512" builtinId="9" hidden="1"/>
    <cellStyle name="Followed Hyperlink" xfId="7516" builtinId="9" hidden="1"/>
    <cellStyle name="Followed Hyperlink" xfId="7520" builtinId="9" hidden="1"/>
    <cellStyle name="Followed Hyperlink" xfId="7524" builtinId="9" hidden="1"/>
    <cellStyle name="Followed Hyperlink" xfId="7528" builtinId="9" hidden="1"/>
    <cellStyle name="Followed Hyperlink" xfId="7532" builtinId="9" hidden="1"/>
    <cellStyle name="Followed Hyperlink" xfId="7536" builtinId="9" hidden="1"/>
    <cellStyle name="Followed Hyperlink" xfId="7540" builtinId="9" hidden="1"/>
    <cellStyle name="Followed Hyperlink" xfId="7544" builtinId="9" hidden="1"/>
    <cellStyle name="Followed Hyperlink" xfId="7548" builtinId="9" hidden="1"/>
    <cellStyle name="Followed Hyperlink" xfId="7552" builtinId="9" hidden="1"/>
    <cellStyle name="Followed Hyperlink" xfId="7556" builtinId="9" hidden="1"/>
    <cellStyle name="Followed Hyperlink" xfId="7560" builtinId="9" hidden="1"/>
    <cellStyle name="Followed Hyperlink" xfId="7564" builtinId="9" hidden="1"/>
    <cellStyle name="Followed Hyperlink" xfId="7568" builtinId="9" hidden="1"/>
    <cellStyle name="Followed Hyperlink" xfId="7572" builtinId="9" hidden="1"/>
    <cellStyle name="Followed Hyperlink" xfId="7576" builtinId="9" hidden="1"/>
    <cellStyle name="Followed Hyperlink" xfId="7580" builtinId="9" hidden="1"/>
    <cellStyle name="Followed Hyperlink" xfId="7584" builtinId="9" hidden="1"/>
    <cellStyle name="Followed Hyperlink" xfId="7588" builtinId="9" hidden="1"/>
    <cellStyle name="Followed Hyperlink" xfId="7592" builtinId="9" hidden="1"/>
    <cellStyle name="Followed Hyperlink" xfId="7596" builtinId="9" hidden="1"/>
    <cellStyle name="Followed Hyperlink" xfId="7600" builtinId="9" hidden="1"/>
    <cellStyle name="Followed Hyperlink" xfId="7604" builtinId="9" hidden="1"/>
    <cellStyle name="Followed Hyperlink" xfId="7608" builtinId="9" hidden="1"/>
    <cellStyle name="Followed Hyperlink" xfId="7612" builtinId="9" hidden="1"/>
    <cellStyle name="Followed Hyperlink" xfId="7616" builtinId="9" hidden="1"/>
    <cellStyle name="Followed Hyperlink" xfId="7620" builtinId="9" hidden="1"/>
    <cellStyle name="Followed Hyperlink" xfId="7624" builtinId="9" hidden="1"/>
    <cellStyle name="Followed Hyperlink" xfId="7628" builtinId="9" hidden="1"/>
    <cellStyle name="Followed Hyperlink" xfId="7632" builtinId="9" hidden="1"/>
    <cellStyle name="Followed Hyperlink" xfId="7636" builtinId="9" hidden="1"/>
    <cellStyle name="Followed Hyperlink" xfId="7640" builtinId="9" hidden="1"/>
    <cellStyle name="Followed Hyperlink" xfId="7644" builtinId="9" hidden="1"/>
    <cellStyle name="Followed Hyperlink" xfId="7648" builtinId="9" hidden="1"/>
    <cellStyle name="Followed Hyperlink" xfId="7652" builtinId="9" hidden="1"/>
    <cellStyle name="Followed Hyperlink" xfId="7656" builtinId="9" hidden="1"/>
    <cellStyle name="Followed Hyperlink" xfId="7660" builtinId="9" hidden="1"/>
    <cellStyle name="Followed Hyperlink" xfId="7664" builtinId="9" hidden="1"/>
    <cellStyle name="Followed Hyperlink" xfId="7668" builtinId="9" hidden="1"/>
    <cellStyle name="Followed Hyperlink" xfId="7672" builtinId="9" hidden="1"/>
    <cellStyle name="Followed Hyperlink" xfId="7676" builtinId="9" hidden="1"/>
    <cellStyle name="Followed Hyperlink" xfId="7680" builtinId="9" hidden="1"/>
    <cellStyle name="Followed Hyperlink" xfId="7684" builtinId="9" hidden="1"/>
    <cellStyle name="Followed Hyperlink" xfId="7688" builtinId="9" hidden="1"/>
    <cellStyle name="Followed Hyperlink" xfId="7692" builtinId="9" hidden="1"/>
    <cellStyle name="Followed Hyperlink" xfId="7696" builtinId="9" hidden="1"/>
    <cellStyle name="Followed Hyperlink" xfId="7700" builtinId="9" hidden="1"/>
    <cellStyle name="Followed Hyperlink" xfId="7704" builtinId="9" hidden="1"/>
    <cellStyle name="Followed Hyperlink" xfId="7708" builtinId="9" hidden="1"/>
    <cellStyle name="Followed Hyperlink" xfId="7712" builtinId="9" hidden="1"/>
    <cellStyle name="Followed Hyperlink" xfId="7716" builtinId="9" hidden="1"/>
    <cellStyle name="Followed Hyperlink" xfId="7720" builtinId="9" hidden="1"/>
    <cellStyle name="Followed Hyperlink" xfId="7724" builtinId="9" hidden="1"/>
    <cellStyle name="Followed Hyperlink" xfId="7728" builtinId="9" hidden="1"/>
    <cellStyle name="Followed Hyperlink" xfId="7732" builtinId="9" hidden="1"/>
    <cellStyle name="Followed Hyperlink" xfId="7736" builtinId="9" hidden="1"/>
    <cellStyle name="Followed Hyperlink" xfId="7740" builtinId="9" hidden="1"/>
    <cellStyle name="Followed Hyperlink" xfId="7744" builtinId="9" hidden="1"/>
    <cellStyle name="Followed Hyperlink" xfId="7748" builtinId="9" hidden="1"/>
    <cellStyle name="Followed Hyperlink" xfId="7752" builtinId="9" hidden="1"/>
    <cellStyle name="Followed Hyperlink" xfId="7756" builtinId="9" hidden="1"/>
    <cellStyle name="Followed Hyperlink" xfId="7760" builtinId="9" hidden="1"/>
    <cellStyle name="Followed Hyperlink" xfId="7764" builtinId="9" hidden="1"/>
    <cellStyle name="Followed Hyperlink" xfId="7768" builtinId="9" hidden="1"/>
    <cellStyle name="Followed Hyperlink" xfId="7772" builtinId="9" hidden="1"/>
    <cellStyle name="Followed Hyperlink" xfId="7776" builtinId="9" hidden="1"/>
    <cellStyle name="Followed Hyperlink" xfId="7780" builtinId="9" hidden="1"/>
    <cellStyle name="Followed Hyperlink" xfId="7784" builtinId="9" hidden="1"/>
    <cellStyle name="Followed Hyperlink" xfId="7788" builtinId="9" hidden="1"/>
    <cellStyle name="Followed Hyperlink" xfId="7792" builtinId="9" hidden="1"/>
    <cellStyle name="Followed Hyperlink" xfId="7796" builtinId="9" hidden="1"/>
    <cellStyle name="Followed Hyperlink" xfId="7800" builtinId="9" hidden="1"/>
    <cellStyle name="Followed Hyperlink" xfId="7804" builtinId="9" hidden="1"/>
    <cellStyle name="Followed Hyperlink" xfId="7808" builtinId="9" hidden="1"/>
    <cellStyle name="Followed Hyperlink" xfId="7812" builtinId="9" hidden="1"/>
    <cellStyle name="Followed Hyperlink" xfId="7816" builtinId="9" hidden="1"/>
    <cellStyle name="Followed Hyperlink" xfId="7820" builtinId="9" hidden="1"/>
    <cellStyle name="Followed Hyperlink" xfId="7824" builtinId="9" hidden="1"/>
    <cellStyle name="Followed Hyperlink" xfId="7828" builtinId="9" hidden="1"/>
    <cellStyle name="Followed Hyperlink" xfId="7832" builtinId="9" hidden="1"/>
    <cellStyle name="Followed Hyperlink" xfId="7836" builtinId="9" hidden="1"/>
    <cellStyle name="Followed Hyperlink" xfId="7840" builtinId="9" hidden="1"/>
    <cellStyle name="Followed Hyperlink" xfId="7844" builtinId="9" hidden="1"/>
    <cellStyle name="Followed Hyperlink" xfId="7846" builtinId="9" hidden="1"/>
    <cellStyle name="Followed Hyperlink" xfId="7842" builtinId="9" hidden="1"/>
    <cellStyle name="Followed Hyperlink" xfId="7838" builtinId="9" hidden="1"/>
    <cellStyle name="Followed Hyperlink" xfId="7834" builtinId="9" hidden="1"/>
    <cellStyle name="Followed Hyperlink" xfId="7830" builtinId="9" hidden="1"/>
    <cellStyle name="Followed Hyperlink" xfId="7826" builtinId="9" hidden="1"/>
    <cellStyle name="Followed Hyperlink" xfId="7822" builtinId="9" hidden="1"/>
    <cellStyle name="Followed Hyperlink" xfId="7818" builtinId="9" hidden="1"/>
    <cellStyle name="Followed Hyperlink" xfId="7814" builtinId="9" hidden="1"/>
    <cellStyle name="Followed Hyperlink" xfId="7810" builtinId="9" hidden="1"/>
    <cellStyle name="Followed Hyperlink" xfId="7806" builtinId="9" hidden="1"/>
    <cellStyle name="Followed Hyperlink" xfId="7802" builtinId="9" hidden="1"/>
    <cellStyle name="Followed Hyperlink" xfId="7798" builtinId="9" hidden="1"/>
    <cellStyle name="Followed Hyperlink" xfId="7794" builtinId="9" hidden="1"/>
    <cellStyle name="Followed Hyperlink" xfId="7790" builtinId="9" hidden="1"/>
    <cellStyle name="Followed Hyperlink" xfId="7786" builtinId="9" hidden="1"/>
    <cellStyle name="Followed Hyperlink" xfId="7782" builtinId="9" hidden="1"/>
    <cellStyle name="Followed Hyperlink" xfId="7778" builtinId="9" hidden="1"/>
    <cellStyle name="Followed Hyperlink" xfId="7774" builtinId="9" hidden="1"/>
    <cellStyle name="Followed Hyperlink" xfId="7770" builtinId="9" hidden="1"/>
    <cellStyle name="Followed Hyperlink" xfId="7766" builtinId="9" hidden="1"/>
    <cellStyle name="Followed Hyperlink" xfId="7762" builtinId="9" hidden="1"/>
    <cellStyle name="Followed Hyperlink" xfId="7758" builtinId="9" hidden="1"/>
    <cellStyle name="Followed Hyperlink" xfId="7754" builtinId="9" hidden="1"/>
    <cellStyle name="Followed Hyperlink" xfId="7750" builtinId="9" hidden="1"/>
    <cellStyle name="Followed Hyperlink" xfId="7746" builtinId="9" hidden="1"/>
    <cellStyle name="Followed Hyperlink" xfId="7742" builtinId="9" hidden="1"/>
    <cellStyle name="Followed Hyperlink" xfId="7738" builtinId="9" hidden="1"/>
    <cellStyle name="Followed Hyperlink" xfId="7734" builtinId="9" hidden="1"/>
    <cellStyle name="Followed Hyperlink" xfId="7730" builtinId="9" hidden="1"/>
    <cellStyle name="Followed Hyperlink" xfId="7726" builtinId="9" hidden="1"/>
    <cellStyle name="Followed Hyperlink" xfId="7722" builtinId="9" hidden="1"/>
    <cellStyle name="Followed Hyperlink" xfId="7718" builtinId="9" hidden="1"/>
    <cellStyle name="Followed Hyperlink" xfId="7714" builtinId="9" hidden="1"/>
    <cellStyle name="Followed Hyperlink" xfId="7710" builtinId="9" hidden="1"/>
    <cellStyle name="Followed Hyperlink" xfId="7706" builtinId="9" hidden="1"/>
    <cellStyle name="Followed Hyperlink" xfId="7702" builtinId="9" hidden="1"/>
    <cellStyle name="Followed Hyperlink" xfId="7698" builtinId="9" hidden="1"/>
    <cellStyle name="Followed Hyperlink" xfId="7694" builtinId="9" hidden="1"/>
    <cellStyle name="Followed Hyperlink" xfId="7690" builtinId="9" hidden="1"/>
    <cellStyle name="Followed Hyperlink" xfId="7686" builtinId="9" hidden="1"/>
    <cellStyle name="Followed Hyperlink" xfId="7682" builtinId="9" hidden="1"/>
    <cellStyle name="Followed Hyperlink" xfId="7678" builtinId="9" hidden="1"/>
    <cellStyle name="Followed Hyperlink" xfId="7674" builtinId="9" hidden="1"/>
    <cellStyle name="Followed Hyperlink" xfId="7670" builtinId="9" hidden="1"/>
    <cellStyle name="Followed Hyperlink" xfId="7666" builtinId="9" hidden="1"/>
    <cellStyle name="Followed Hyperlink" xfId="7662" builtinId="9" hidden="1"/>
    <cellStyle name="Followed Hyperlink" xfId="7658" builtinId="9" hidden="1"/>
    <cellStyle name="Followed Hyperlink" xfId="7654" builtinId="9" hidden="1"/>
    <cellStyle name="Followed Hyperlink" xfId="7650" builtinId="9" hidden="1"/>
    <cellStyle name="Followed Hyperlink" xfId="7646" builtinId="9" hidden="1"/>
    <cellStyle name="Followed Hyperlink" xfId="7642" builtinId="9" hidden="1"/>
    <cellStyle name="Followed Hyperlink" xfId="7638" builtinId="9" hidden="1"/>
    <cellStyle name="Followed Hyperlink" xfId="7634" builtinId="9" hidden="1"/>
    <cellStyle name="Followed Hyperlink" xfId="7630" builtinId="9" hidden="1"/>
    <cellStyle name="Followed Hyperlink" xfId="7626" builtinId="9" hidden="1"/>
    <cellStyle name="Followed Hyperlink" xfId="7622" builtinId="9" hidden="1"/>
    <cellStyle name="Followed Hyperlink" xfId="7618" builtinId="9" hidden="1"/>
    <cellStyle name="Followed Hyperlink" xfId="7614" builtinId="9" hidden="1"/>
    <cellStyle name="Followed Hyperlink" xfId="7610" builtinId="9" hidden="1"/>
    <cellStyle name="Followed Hyperlink" xfId="7606" builtinId="9" hidden="1"/>
    <cellStyle name="Followed Hyperlink" xfId="7602" builtinId="9" hidden="1"/>
    <cellStyle name="Followed Hyperlink" xfId="7598" builtinId="9" hidden="1"/>
    <cellStyle name="Followed Hyperlink" xfId="7594" builtinId="9" hidden="1"/>
    <cellStyle name="Followed Hyperlink" xfId="7590" builtinId="9" hidden="1"/>
    <cellStyle name="Followed Hyperlink" xfId="7586" builtinId="9" hidden="1"/>
    <cellStyle name="Followed Hyperlink" xfId="7582" builtinId="9" hidden="1"/>
    <cellStyle name="Followed Hyperlink" xfId="7578" builtinId="9" hidden="1"/>
    <cellStyle name="Followed Hyperlink" xfId="7574" builtinId="9" hidden="1"/>
    <cellStyle name="Followed Hyperlink" xfId="7570" builtinId="9" hidden="1"/>
    <cellStyle name="Followed Hyperlink" xfId="7566" builtinId="9" hidden="1"/>
    <cellStyle name="Followed Hyperlink" xfId="7562" builtinId="9" hidden="1"/>
    <cellStyle name="Followed Hyperlink" xfId="7558" builtinId="9" hidden="1"/>
    <cellStyle name="Followed Hyperlink" xfId="7554" builtinId="9" hidden="1"/>
    <cellStyle name="Followed Hyperlink" xfId="7550" builtinId="9" hidden="1"/>
    <cellStyle name="Followed Hyperlink" xfId="7546" builtinId="9" hidden="1"/>
    <cellStyle name="Followed Hyperlink" xfId="7542" builtinId="9" hidden="1"/>
    <cellStyle name="Followed Hyperlink" xfId="7538" builtinId="9" hidden="1"/>
    <cellStyle name="Followed Hyperlink" xfId="7534" builtinId="9" hidden="1"/>
    <cellStyle name="Followed Hyperlink" xfId="7530" builtinId="9" hidden="1"/>
    <cellStyle name="Followed Hyperlink" xfId="7526" builtinId="9" hidden="1"/>
    <cellStyle name="Followed Hyperlink" xfId="7522" builtinId="9" hidden="1"/>
    <cellStyle name="Followed Hyperlink" xfId="7518" builtinId="9" hidden="1"/>
    <cellStyle name="Followed Hyperlink" xfId="7514" builtinId="9" hidden="1"/>
    <cellStyle name="Followed Hyperlink" xfId="7510" builtinId="9" hidden="1"/>
    <cellStyle name="Followed Hyperlink" xfId="7506" builtinId="9" hidden="1"/>
    <cellStyle name="Followed Hyperlink" xfId="7502" builtinId="9" hidden="1"/>
    <cellStyle name="Followed Hyperlink" xfId="7498" builtinId="9" hidden="1"/>
    <cellStyle name="Followed Hyperlink" xfId="7494" builtinId="9" hidden="1"/>
    <cellStyle name="Followed Hyperlink" xfId="7490" builtinId="9" hidden="1"/>
    <cellStyle name="Followed Hyperlink" xfId="7486" builtinId="9" hidden="1"/>
    <cellStyle name="Followed Hyperlink" xfId="7482" builtinId="9" hidden="1"/>
    <cellStyle name="Followed Hyperlink" xfId="7478" builtinId="9" hidden="1"/>
    <cellStyle name="Followed Hyperlink" xfId="7474" builtinId="9" hidden="1"/>
    <cellStyle name="Followed Hyperlink" xfId="7470" builtinId="9" hidden="1"/>
    <cellStyle name="Followed Hyperlink" xfId="7466" builtinId="9" hidden="1"/>
    <cellStyle name="Followed Hyperlink" xfId="7462" builtinId="9" hidden="1"/>
    <cellStyle name="Followed Hyperlink" xfId="7458" builtinId="9" hidden="1"/>
    <cellStyle name="Followed Hyperlink" xfId="7454" builtinId="9" hidden="1"/>
    <cellStyle name="Followed Hyperlink" xfId="7450" builtinId="9" hidden="1"/>
    <cellStyle name="Followed Hyperlink" xfId="7446" builtinId="9" hidden="1"/>
    <cellStyle name="Followed Hyperlink" xfId="7442" builtinId="9" hidden="1"/>
    <cellStyle name="Followed Hyperlink" xfId="7438" builtinId="9" hidden="1"/>
    <cellStyle name="Followed Hyperlink" xfId="7434" builtinId="9" hidden="1"/>
    <cellStyle name="Followed Hyperlink" xfId="7430" builtinId="9" hidden="1"/>
    <cellStyle name="Followed Hyperlink" xfId="7426" builtinId="9" hidden="1"/>
    <cellStyle name="Followed Hyperlink" xfId="7422" builtinId="9" hidden="1"/>
    <cellStyle name="Followed Hyperlink" xfId="7418" builtinId="9" hidden="1"/>
    <cellStyle name="Followed Hyperlink" xfId="7414" builtinId="9" hidden="1"/>
    <cellStyle name="Followed Hyperlink" xfId="7410" builtinId="9" hidden="1"/>
    <cellStyle name="Followed Hyperlink" xfId="7406" builtinId="9" hidden="1"/>
    <cellStyle name="Followed Hyperlink" xfId="7402" builtinId="9" hidden="1"/>
    <cellStyle name="Followed Hyperlink" xfId="7398" builtinId="9" hidden="1"/>
    <cellStyle name="Followed Hyperlink" xfId="7394" builtinId="9" hidden="1"/>
    <cellStyle name="Followed Hyperlink" xfId="7390" builtinId="9" hidden="1"/>
    <cellStyle name="Followed Hyperlink" xfId="7386" builtinId="9" hidden="1"/>
    <cellStyle name="Followed Hyperlink" xfId="7382" builtinId="9" hidden="1"/>
    <cellStyle name="Followed Hyperlink" xfId="7378" builtinId="9" hidden="1"/>
    <cellStyle name="Followed Hyperlink" xfId="7374" builtinId="9" hidden="1"/>
    <cellStyle name="Followed Hyperlink" xfId="7370" builtinId="9" hidden="1"/>
    <cellStyle name="Followed Hyperlink" xfId="7366" builtinId="9" hidden="1"/>
    <cellStyle name="Followed Hyperlink" xfId="7362" builtinId="9" hidden="1"/>
    <cellStyle name="Followed Hyperlink" xfId="7358" builtinId="9" hidden="1"/>
    <cellStyle name="Followed Hyperlink" xfId="7354" builtinId="9" hidden="1"/>
    <cellStyle name="Followed Hyperlink" xfId="7350" builtinId="9" hidden="1"/>
    <cellStyle name="Followed Hyperlink" xfId="7346" builtinId="9" hidden="1"/>
    <cellStyle name="Followed Hyperlink" xfId="7342" builtinId="9" hidden="1"/>
    <cellStyle name="Followed Hyperlink" xfId="7338" builtinId="9" hidden="1"/>
    <cellStyle name="Followed Hyperlink" xfId="7334" builtinId="9" hidden="1"/>
    <cellStyle name="Followed Hyperlink" xfId="7330" builtinId="9" hidden="1"/>
    <cellStyle name="Followed Hyperlink" xfId="7326" builtinId="9" hidden="1"/>
    <cellStyle name="Followed Hyperlink" xfId="7322" builtinId="9" hidden="1"/>
    <cellStyle name="Followed Hyperlink" xfId="7318" builtinId="9" hidden="1"/>
    <cellStyle name="Followed Hyperlink" xfId="7314" builtinId="9" hidden="1"/>
    <cellStyle name="Followed Hyperlink" xfId="7310" builtinId="9" hidden="1"/>
    <cellStyle name="Followed Hyperlink" xfId="7306" builtinId="9" hidden="1"/>
    <cellStyle name="Followed Hyperlink" xfId="7302" builtinId="9" hidden="1"/>
    <cellStyle name="Followed Hyperlink" xfId="7298" builtinId="9" hidden="1"/>
    <cellStyle name="Followed Hyperlink" xfId="7294" builtinId="9" hidden="1"/>
    <cellStyle name="Followed Hyperlink" xfId="7290" builtinId="9" hidden="1"/>
    <cellStyle name="Followed Hyperlink" xfId="7286" builtinId="9" hidden="1"/>
    <cellStyle name="Followed Hyperlink" xfId="7282" builtinId="9" hidden="1"/>
    <cellStyle name="Followed Hyperlink" xfId="7278" builtinId="9" hidden="1"/>
    <cellStyle name="Followed Hyperlink" xfId="7274" builtinId="9" hidden="1"/>
    <cellStyle name="Followed Hyperlink" xfId="7270" builtinId="9" hidden="1"/>
    <cellStyle name="Followed Hyperlink" xfId="7266" builtinId="9" hidden="1"/>
    <cellStyle name="Followed Hyperlink" xfId="7262" builtinId="9" hidden="1"/>
    <cellStyle name="Followed Hyperlink" xfId="7258" builtinId="9" hidden="1"/>
    <cellStyle name="Followed Hyperlink" xfId="7254" builtinId="9" hidden="1"/>
    <cellStyle name="Followed Hyperlink" xfId="7250" builtinId="9" hidden="1"/>
    <cellStyle name="Followed Hyperlink" xfId="7246" builtinId="9" hidden="1"/>
    <cellStyle name="Followed Hyperlink" xfId="7242" builtinId="9" hidden="1"/>
    <cellStyle name="Followed Hyperlink" xfId="7238" builtinId="9" hidden="1"/>
    <cellStyle name="Followed Hyperlink" xfId="7234" builtinId="9" hidden="1"/>
    <cellStyle name="Followed Hyperlink" xfId="7230" builtinId="9" hidden="1"/>
    <cellStyle name="Followed Hyperlink" xfId="7226" builtinId="9" hidden="1"/>
    <cellStyle name="Followed Hyperlink" xfId="7222" builtinId="9" hidden="1"/>
    <cellStyle name="Followed Hyperlink" xfId="7218" builtinId="9" hidden="1"/>
    <cellStyle name="Followed Hyperlink" xfId="7214" builtinId="9" hidden="1"/>
    <cellStyle name="Followed Hyperlink" xfId="7210" builtinId="9" hidden="1"/>
    <cellStyle name="Followed Hyperlink" xfId="7206" builtinId="9" hidden="1"/>
    <cellStyle name="Followed Hyperlink" xfId="7202" builtinId="9" hidden="1"/>
    <cellStyle name="Followed Hyperlink" xfId="7198" builtinId="9" hidden="1"/>
    <cellStyle name="Followed Hyperlink" xfId="7194" builtinId="9" hidden="1"/>
    <cellStyle name="Followed Hyperlink" xfId="7190" builtinId="9" hidden="1"/>
    <cellStyle name="Followed Hyperlink" xfId="7186" builtinId="9" hidden="1"/>
    <cellStyle name="Followed Hyperlink" xfId="7182" builtinId="9" hidden="1"/>
    <cellStyle name="Followed Hyperlink" xfId="7178" builtinId="9" hidden="1"/>
    <cellStyle name="Followed Hyperlink" xfId="7174" builtinId="9" hidden="1"/>
    <cellStyle name="Followed Hyperlink" xfId="7170" builtinId="9" hidden="1"/>
    <cellStyle name="Followed Hyperlink" xfId="7166" builtinId="9" hidden="1"/>
    <cellStyle name="Followed Hyperlink" xfId="7162" builtinId="9" hidden="1"/>
    <cellStyle name="Followed Hyperlink" xfId="7158" builtinId="9" hidden="1"/>
    <cellStyle name="Followed Hyperlink" xfId="7154" builtinId="9" hidden="1"/>
    <cellStyle name="Followed Hyperlink" xfId="7150" builtinId="9" hidden="1"/>
    <cellStyle name="Followed Hyperlink" xfId="7146" builtinId="9" hidden="1"/>
    <cellStyle name="Followed Hyperlink" xfId="7142" builtinId="9" hidden="1"/>
    <cellStyle name="Followed Hyperlink" xfId="7138" builtinId="9" hidden="1"/>
    <cellStyle name="Followed Hyperlink" xfId="7134" builtinId="9" hidden="1"/>
    <cellStyle name="Followed Hyperlink" xfId="7130" builtinId="9" hidden="1"/>
    <cellStyle name="Followed Hyperlink" xfId="7126" builtinId="9" hidden="1"/>
    <cellStyle name="Followed Hyperlink" xfId="7122" builtinId="9" hidden="1"/>
    <cellStyle name="Followed Hyperlink" xfId="7118" builtinId="9" hidden="1"/>
    <cellStyle name="Followed Hyperlink" xfId="7114" builtinId="9" hidden="1"/>
    <cellStyle name="Followed Hyperlink" xfId="7110" builtinId="9" hidden="1"/>
    <cellStyle name="Followed Hyperlink" xfId="7106" builtinId="9" hidden="1"/>
    <cellStyle name="Followed Hyperlink" xfId="7102" builtinId="9" hidden="1"/>
    <cellStyle name="Followed Hyperlink" xfId="7098" builtinId="9" hidden="1"/>
    <cellStyle name="Followed Hyperlink" xfId="7094" builtinId="9" hidden="1"/>
    <cellStyle name="Followed Hyperlink" xfId="7090" builtinId="9" hidden="1"/>
    <cellStyle name="Followed Hyperlink" xfId="7086" builtinId="9" hidden="1"/>
    <cellStyle name="Followed Hyperlink" xfId="7082" builtinId="9" hidden="1"/>
    <cellStyle name="Followed Hyperlink" xfId="7078" builtinId="9" hidden="1"/>
    <cellStyle name="Followed Hyperlink" xfId="7074" builtinId="9" hidden="1"/>
    <cellStyle name="Followed Hyperlink" xfId="7070" builtinId="9" hidden="1"/>
    <cellStyle name="Followed Hyperlink" xfId="7066" builtinId="9" hidden="1"/>
    <cellStyle name="Followed Hyperlink" xfId="7062" builtinId="9" hidden="1"/>
    <cellStyle name="Followed Hyperlink" xfId="7058" builtinId="9" hidden="1"/>
    <cellStyle name="Followed Hyperlink" xfId="7054" builtinId="9" hidden="1"/>
    <cellStyle name="Followed Hyperlink" xfId="7050" builtinId="9" hidden="1"/>
    <cellStyle name="Followed Hyperlink" xfId="7046" builtinId="9" hidden="1"/>
    <cellStyle name="Followed Hyperlink" xfId="7042" builtinId="9" hidden="1"/>
    <cellStyle name="Followed Hyperlink" xfId="7038" builtinId="9" hidden="1"/>
    <cellStyle name="Followed Hyperlink" xfId="7034" builtinId="9" hidden="1"/>
    <cellStyle name="Followed Hyperlink" xfId="7030" builtinId="9" hidden="1"/>
    <cellStyle name="Followed Hyperlink" xfId="7026" builtinId="9" hidden="1"/>
    <cellStyle name="Followed Hyperlink" xfId="7022" builtinId="9" hidden="1"/>
    <cellStyle name="Followed Hyperlink" xfId="7018" builtinId="9" hidden="1"/>
    <cellStyle name="Followed Hyperlink" xfId="7014" builtinId="9" hidden="1"/>
    <cellStyle name="Followed Hyperlink" xfId="7010" builtinId="9" hidden="1"/>
    <cellStyle name="Followed Hyperlink" xfId="7006" builtinId="9" hidden="1"/>
    <cellStyle name="Followed Hyperlink" xfId="7002" builtinId="9" hidden="1"/>
    <cellStyle name="Followed Hyperlink" xfId="6998" builtinId="9" hidden="1"/>
    <cellStyle name="Followed Hyperlink" xfId="6994" builtinId="9" hidden="1"/>
    <cellStyle name="Followed Hyperlink" xfId="6990" builtinId="9" hidden="1"/>
    <cellStyle name="Followed Hyperlink" xfId="6986" builtinId="9" hidden="1"/>
    <cellStyle name="Followed Hyperlink" xfId="6982" builtinId="9" hidden="1"/>
    <cellStyle name="Followed Hyperlink" xfId="6978" builtinId="9" hidden="1"/>
    <cellStyle name="Followed Hyperlink" xfId="6974" builtinId="9" hidden="1"/>
    <cellStyle name="Followed Hyperlink" xfId="6970" builtinId="9" hidden="1"/>
    <cellStyle name="Followed Hyperlink" xfId="6966" builtinId="9" hidden="1"/>
    <cellStyle name="Followed Hyperlink" xfId="6962" builtinId="9" hidden="1"/>
    <cellStyle name="Followed Hyperlink" xfId="6958" builtinId="9" hidden="1"/>
    <cellStyle name="Followed Hyperlink" xfId="6954" builtinId="9" hidden="1"/>
    <cellStyle name="Followed Hyperlink" xfId="6950" builtinId="9" hidden="1"/>
    <cellStyle name="Followed Hyperlink" xfId="6946" builtinId="9" hidden="1"/>
    <cellStyle name="Followed Hyperlink" xfId="6942" builtinId="9" hidden="1"/>
    <cellStyle name="Followed Hyperlink" xfId="6938" builtinId="9" hidden="1"/>
    <cellStyle name="Followed Hyperlink" xfId="6934" builtinId="9" hidden="1"/>
    <cellStyle name="Followed Hyperlink" xfId="6930" builtinId="9" hidden="1"/>
    <cellStyle name="Followed Hyperlink" xfId="6926" builtinId="9" hidden="1"/>
    <cellStyle name="Followed Hyperlink" xfId="6922" builtinId="9" hidden="1"/>
    <cellStyle name="Followed Hyperlink" xfId="6918" builtinId="9" hidden="1"/>
    <cellStyle name="Followed Hyperlink" xfId="6914" builtinId="9" hidden="1"/>
    <cellStyle name="Followed Hyperlink" xfId="6910" builtinId="9" hidden="1"/>
    <cellStyle name="Followed Hyperlink" xfId="6906" builtinId="9" hidden="1"/>
    <cellStyle name="Followed Hyperlink" xfId="6902" builtinId="9" hidden="1"/>
    <cellStyle name="Followed Hyperlink" xfId="6898" builtinId="9" hidden="1"/>
    <cellStyle name="Followed Hyperlink" xfId="6894" builtinId="9" hidden="1"/>
    <cellStyle name="Followed Hyperlink" xfId="6890" builtinId="9" hidden="1"/>
    <cellStyle name="Followed Hyperlink" xfId="6886" builtinId="9" hidden="1"/>
    <cellStyle name="Followed Hyperlink" xfId="6882" builtinId="9" hidden="1"/>
    <cellStyle name="Followed Hyperlink" xfId="6878" builtinId="9" hidden="1"/>
    <cellStyle name="Followed Hyperlink" xfId="6874" builtinId="9" hidden="1"/>
    <cellStyle name="Followed Hyperlink" xfId="6870" builtinId="9" hidden="1"/>
    <cellStyle name="Followed Hyperlink" xfId="6866" builtinId="9" hidden="1"/>
    <cellStyle name="Followed Hyperlink" xfId="6862" builtinId="9" hidden="1"/>
    <cellStyle name="Followed Hyperlink" xfId="6858" builtinId="9" hidden="1"/>
    <cellStyle name="Followed Hyperlink" xfId="6854" builtinId="9" hidden="1"/>
    <cellStyle name="Followed Hyperlink" xfId="6850" builtinId="9" hidden="1"/>
    <cellStyle name="Followed Hyperlink" xfId="6846" builtinId="9" hidden="1"/>
    <cellStyle name="Followed Hyperlink" xfId="6842" builtinId="9" hidden="1"/>
    <cellStyle name="Followed Hyperlink" xfId="6838" builtinId="9" hidden="1"/>
    <cellStyle name="Followed Hyperlink" xfId="6834" builtinId="9" hidden="1"/>
    <cellStyle name="Followed Hyperlink" xfId="6830" builtinId="9" hidden="1"/>
    <cellStyle name="Followed Hyperlink" xfId="6826" builtinId="9" hidden="1"/>
    <cellStyle name="Followed Hyperlink" xfId="6822" builtinId="9" hidden="1"/>
    <cellStyle name="Followed Hyperlink" xfId="6818" builtinId="9" hidden="1"/>
    <cellStyle name="Followed Hyperlink" xfId="6814" builtinId="9" hidden="1"/>
    <cellStyle name="Followed Hyperlink" xfId="6810" builtinId="9" hidden="1"/>
    <cellStyle name="Followed Hyperlink" xfId="6806" builtinId="9" hidden="1"/>
    <cellStyle name="Followed Hyperlink" xfId="6802" builtinId="9" hidden="1"/>
    <cellStyle name="Followed Hyperlink" xfId="6798" builtinId="9" hidden="1"/>
    <cellStyle name="Followed Hyperlink" xfId="6794" builtinId="9" hidden="1"/>
    <cellStyle name="Followed Hyperlink" xfId="6790" builtinId="9" hidden="1"/>
    <cellStyle name="Followed Hyperlink" xfId="6786" builtinId="9" hidden="1"/>
    <cellStyle name="Followed Hyperlink" xfId="6782" builtinId="9" hidden="1"/>
    <cellStyle name="Followed Hyperlink" xfId="6778" builtinId="9" hidden="1"/>
    <cellStyle name="Followed Hyperlink" xfId="6774" builtinId="9" hidden="1"/>
    <cellStyle name="Followed Hyperlink" xfId="6770" builtinId="9" hidden="1"/>
    <cellStyle name="Followed Hyperlink" xfId="6766" builtinId="9" hidden="1"/>
    <cellStyle name="Followed Hyperlink" xfId="6762" builtinId="9" hidden="1"/>
    <cellStyle name="Followed Hyperlink" xfId="6758" builtinId="9" hidden="1"/>
    <cellStyle name="Followed Hyperlink" xfId="6754" builtinId="9" hidden="1"/>
    <cellStyle name="Followed Hyperlink" xfId="6750" builtinId="9" hidden="1"/>
    <cellStyle name="Followed Hyperlink" xfId="6746" builtinId="9" hidden="1"/>
    <cellStyle name="Followed Hyperlink" xfId="6742" builtinId="9" hidden="1"/>
    <cellStyle name="Followed Hyperlink" xfId="6738" builtinId="9" hidden="1"/>
    <cellStyle name="Followed Hyperlink" xfId="6734" builtinId="9" hidden="1"/>
    <cellStyle name="Followed Hyperlink" xfId="6730" builtinId="9" hidden="1"/>
    <cellStyle name="Followed Hyperlink" xfId="6726" builtinId="9" hidden="1"/>
    <cellStyle name="Followed Hyperlink" xfId="6722" builtinId="9" hidden="1"/>
    <cellStyle name="Followed Hyperlink" xfId="6718" builtinId="9" hidden="1"/>
    <cellStyle name="Followed Hyperlink" xfId="6714" builtinId="9" hidden="1"/>
    <cellStyle name="Followed Hyperlink" xfId="6710" builtinId="9" hidden="1"/>
    <cellStyle name="Followed Hyperlink" xfId="6706" builtinId="9" hidden="1"/>
    <cellStyle name="Followed Hyperlink" xfId="6702" builtinId="9" hidden="1"/>
    <cellStyle name="Followed Hyperlink" xfId="6698" builtinId="9" hidden="1"/>
    <cellStyle name="Followed Hyperlink" xfId="6694" builtinId="9" hidden="1"/>
    <cellStyle name="Followed Hyperlink" xfId="6690" builtinId="9" hidden="1"/>
    <cellStyle name="Followed Hyperlink" xfId="6686" builtinId="9" hidden="1"/>
    <cellStyle name="Followed Hyperlink" xfId="6682" builtinId="9" hidden="1"/>
    <cellStyle name="Followed Hyperlink" xfId="6678" builtinId="9" hidden="1"/>
    <cellStyle name="Followed Hyperlink" xfId="6674" builtinId="9" hidden="1"/>
    <cellStyle name="Followed Hyperlink" xfId="6670" builtinId="9" hidden="1"/>
    <cellStyle name="Followed Hyperlink" xfId="6666" builtinId="9" hidden="1"/>
    <cellStyle name="Followed Hyperlink" xfId="6662" builtinId="9" hidden="1"/>
    <cellStyle name="Followed Hyperlink" xfId="6658" builtinId="9" hidden="1"/>
    <cellStyle name="Followed Hyperlink" xfId="6654" builtinId="9" hidden="1"/>
    <cellStyle name="Followed Hyperlink" xfId="6650" builtinId="9" hidden="1"/>
    <cellStyle name="Followed Hyperlink" xfId="6646" builtinId="9" hidden="1"/>
    <cellStyle name="Followed Hyperlink" xfId="6642" builtinId="9" hidden="1"/>
    <cellStyle name="Followed Hyperlink" xfId="6638" builtinId="9" hidden="1"/>
    <cellStyle name="Followed Hyperlink" xfId="6634" builtinId="9" hidden="1"/>
    <cellStyle name="Followed Hyperlink" xfId="6630" builtinId="9" hidden="1"/>
    <cellStyle name="Followed Hyperlink" xfId="6626" builtinId="9" hidden="1"/>
    <cellStyle name="Followed Hyperlink" xfId="6622" builtinId="9" hidden="1"/>
    <cellStyle name="Followed Hyperlink" xfId="6618" builtinId="9" hidden="1"/>
    <cellStyle name="Followed Hyperlink" xfId="6614" builtinId="9" hidden="1"/>
    <cellStyle name="Followed Hyperlink" xfId="6610" builtinId="9" hidden="1"/>
    <cellStyle name="Followed Hyperlink" xfId="6606" builtinId="9" hidden="1"/>
    <cellStyle name="Followed Hyperlink" xfId="6602" builtinId="9" hidden="1"/>
    <cellStyle name="Followed Hyperlink" xfId="6598" builtinId="9" hidden="1"/>
    <cellStyle name="Followed Hyperlink" xfId="6594" builtinId="9" hidden="1"/>
    <cellStyle name="Followed Hyperlink" xfId="6590" builtinId="9" hidden="1"/>
    <cellStyle name="Followed Hyperlink" xfId="6586" builtinId="9" hidden="1"/>
    <cellStyle name="Followed Hyperlink" xfId="6582" builtinId="9" hidden="1"/>
    <cellStyle name="Followed Hyperlink" xfId="6578" builtinId="9" hidden="1"/>
    <cellStyle name="Followed Hyperlink" xfId="6574" builtinId="9" hidden="1"/>
    <cellStyle name="Followed Hyperlink" xfId="6570" builtinId="9" hidden="1"/>
    <cellStyle name="Followed Hyperlink" xfId="6566" builtinId="9" hidden="1"/>
    <cellStyle name="Followed Hyperlink" xfId="6562" builtinId="9" hidden="1"/>
    <cellStyle name="Followed Hyperlink" xfId="6558" builtinId="9" hidden="1"/>
    <cellStyle name="Followed Hyperlink" xfId="6554" builtinId="9" hidden="1"/>
    <cellStyle name="Followed Hyperlink" xfId="6550" builtinId="9" hidden="1"/>
    <cellStyle name="Followed Hyperlink" xfId="6546" builtinId="9" hidden="1"/>
    <cellStyle name="Followed Hyperlink" xfId="6542" builtinId="9" hidden="1"/>
    <cellStyle name="Followed Hyperlink" xfId="6538" builtinId="9" hidden="1"/>
    <cellStyle name="Followed Hyperlink" xfId="6534" builtinId="9" hidden="1"/>
    <cellStyle name="Followed Hyperlink" xfId="6530" builtinId="9" hidden="1"/>
    <cellStyle name="Followed Hyperlink" xfId="6526" builtinId="9" hidden="1"/>
    <cellStyle name="Followed Hyperlink" xfId="6522" builtinId="9" hidden="1"/>
    <cellStyle name="Followed Hyperlink" xfId="6518" builtinId="9" hidden="1"/>
    <cellStyle name="Followed Hyperlink" xfId="6514" builtinId="9" hidden="1"/>
    <cellStyle name="Followed Hyperlink" xfId="6510" builtinId="9" hidden="1"/>
    <cellStyle name="Followed Hyperlink" xfId="6506" builtinId="9" hidden="1"/>
    <cellStyle name="Followed Hyperlink" xfId="6502" builtinId="9" hidden="1"/>
    <cellStyle name="Followed Hyperlink" xfId="6498" builtinId="9" hidden="1"/>
    <cellStyle name="Followed Hyperlink" xfId="6494" builtinId="9" hidden="1"/>
    <cellStyle name="Followed Hyperlink" xfId="6490" builtinId="9" hidden="1"/>
    <cellStyle name="Followed Hyperlink" xfId="6486" builtinId="9" hidden="1"/>
    <cellStyle name="Followed Hyperlink" xfId="6482" builtinId="9" hidden="1"/>
    <cellStyle name="Followed Hyperlink" xfId="6478" builtinId="9" hidden="1"/>
    <cellStyle name="Followed Hyperlink" xfId="6474" builtinId="9" hidden="1"/>
    <cellStyle name="Followed Hyperlink" xfId="6470" builtinId="9" hidden="1"/>
    <cellStyle name="Followed Hyperlink" xfId="6466" builtinId="9" hidden="1"/>
    <cellStyle name="Followed Hyperlink" xfId="6462" builtinId="9" hidden="1"/>
    <cellStyle name="Followed Hyperlink" xfId="6458" builtinId="9" hidden="1"/>
    <cellStyle name="Followed Hyperlink" xfId="6454" builtinId="9" hidden="1"/>
    <cellStyle name="Followed Hyperlink" xfId="6450" builtinId="9" hidden="1"/>
    <cellStyle name="Followed Hyperlink" xfId="6446" builtinId="9" hidden="1"/>
    <cellStyle name="Followed Hyperlink" xfId="6442" builtinId="9" hidden="1"/>
    <cellStyle name="Followed Hyperlink" xfId="6438" builtinId="9" hidden="1"/>
    <cellStyle name="Followed Hyperlink" xfId="6434" builtinId="9" hidden="1"/>
    <cellStyle name="Followed Hyperlink" xfId="6430" builtinId="9" hidden="1"/>
    <cellStyle name="Followed Hyperlink" xfId="6426" builtinId="9" hidden="1"/>
    <cellStyle name="Followed Hyperlink" xfId="6422" builtinId="9" hidden="1"/>
    <cellStyle name="Followed Hyperlink" xfId="6418" builtinId="9" hidden="1"/>
    <cellStyle name="Followed Hyperlink" xfId="6414" builtinId="9" hidden="1"/>
    <cellStyle name="Followed Hyperlink" xfId="6410" builtinId="9" hidden="1"/>
    <cellStyle name="Followed Hyperlink" xfId="6406" builtinId="9" hidden="1"/>
    <cellStyle name="Followed Hyperlink" xfId="6402" builtinId="9" hidden="1"/>
    <cellStyle name="Followed Hyperlink" xfId="6398" builtinId="9" hidden="1"/>
    <cellStyle name="Followed Hyperlink" xfId="6394" builtinId="9" hidden="1"/>
    <cellStyle name="Followed Hyperlink" xfId="6390" builtinId="9" hidden="1"/>
    <cellStyle name="Followed Hyperlink" xfId="6386" builtinId="9" hidden="1"/>
    <cellStyle name="Followed Hyperlink" xfId="6382" builtinId="9" hidden="1"/>
    <cellStyle name="Followed Hyperlink" xfId="6378" builtinId="9" hidden="1"/>
    <cellStyle name="Followed Hyperlink" xfId="6374" builtinId="9" hidden="1"/>
    <cellStyle name="Followed Hyperlink" xfId="6370" builtinId="9" hidden="1"/>
    <cellStyle name="Followed Hyperlink" xfId="6366" builtinId="9" hidden="1"/>
    <cellStyle name="Followed Hyperlink" xfId="6362" builtinId="9" hidden="1"/>
    <cellStyle name="Followed Hyperlink" xfId="6358" builtinId="9" hidden="1"/>
    <cellStyle name="Followed Hyperlink" xfId="6354" builtinId="9" hidden="1"/>
    <cellStyle name="Followed Hyperlink" xfId="6350" builtinId="9" hidden="1"/>
    <cellStyle name="Followed Hyperlink" xfId="6346" builtinId="9" hidden="1"/>
    <cellStyle name="Followed Hyperlink" xfId="6342" builtinId="9" hidden="1"/>
    <cellStyle name="Followed Hyperlink" xfId="6338" builtinId="9" hidden="1"/>
    <cellStyle name="Followed Hyperlink" xfId="6334" builtinId="9" hidden="1"/>
    <cellStyle name="Followed Hyperlink" xfId="6330" builtinId="9" hidden="1"/>
    <cellStyle name="Followed Hyperlink" xfId="6326" builtinId="9" hidden="1"/>
    <cellStyle name="Followed Hyperlink" xfId="6322" builtinId="9" hidden="1"/>
    <cellStyle name="Followed Hyperlink" xfId="6318" builtinId="9" hidden="1"/>
    <cellStyle name="Followed Hyperlink" xfId="6314" builtinId="9" hidden="1"/>
    <cellStyle name="Followed Hyperlink" xfId="6310" builtinId="9" hidden="1"/>
    <cellStyle name="Followed Hyperlink" xfId="6306" builtinId="9" hidden="1"/>
    <cellStyle name="Followed Hyperlink" xfId="6302" builtinId="9" hidden="1"/>
    <cellStyle name="Followed Hyperlink" xfId="6298" builtinId="9" hidden="1"/>
    <cellStyle name="Followed Hyperlink" xfId="6294" builtinId="9" hidden="1"/>
    <cellStyle name="Followed Hyperlink" xfId="6290" builtinId="9" hidden="1"/>
    <cellStyle name="Followed Hyperlink" xfId="6286" builtinId="9" hidden="1"/>
    <cellStyle name="Followed Hyperlink" xfId="6282" builtinId="9" hidden="1"/>
    <cellStyle name="Followed Hyperlink" xfId="6278" builtinId="9" hidden="1"/>
    <cellStyle name="Followed Hyperlink" xfId="6274" builtinId="9" hidden="1"/>
    <cellStyle name="Followed Hyperlink" xfId="6270" builtinId="9" hidden="1"/>
    <cellStyle name="Followed Hyperlink" xfId="6266" builtinId="9" hidden="1"/>
    <cellStyle name="Followed Hyperlink" xfId="6262" builtinId="9" hidden="1"/>
    <cellStyle name="Followed Hyperlink" xfId="6258" builtinId="9" hidden="1"/>
    <cellStyle name="Followed Hyperlink" xfId="6254" builtinId="9" hidden="1"/>
    <cellStyle name="Followed Hyperlink" xfId="6250" builtinId="9" hidden="1"/>
    <cellStyle name="Followed Hyperlink" xfId="6246" builtinId="9" hidden="1"/>
    <cellStyle name="Followed Hyperlink" xfId="6242" builtinId="9" hidden="1"/>
    <cellStyle name="Followed Hyperlink" xfId="6238" builtinId="9" hidden="1"/>
    <cellStyle name="Followed Hyperlink" xfId="6234" builtinId="9" hidden="1"/>
    <cellStyle name="Followed Hyperlink" xfId="6230" builtinId="9" hidden="1"/>
    <cellStyle name="Followed Hyperlink" xfId="6226" builtinId="9" hidden="1"/>
    <cellStyle name="Followed Hyperlink" xfId="6222" builtinId="9" hidden="1"/>
    <cellStyle name="Followed Hyperlink" xfId="6218" builtinId="9" hidden="1"/>
    <cellStyle name="Followed Hyperlink" xfId="6214" builtinId="9" hidden="1"/>
    <cellStyle name="Followed Hyperlink" xfId="6210" builtinId="9" hidden="1"/>
    <cellStyle name="Followed Hyperlink" xfId="6206" builtinId="9" hidden="1"/>
    <cellStyle name="Followed Hyperlink" xfId="6202" builtinId="9" hidden="1"/>
    <cellStyle name="Followed Hyperlink" xfId="6198" builtinId="9" hidden="1"/>
    <cellStyle name="Followed Hyperlink" xfId="6194" builtinId="9" hidden="1"/>
    <cellStyle name="Followed Hyperlink" xfId="6190" builtinId="9" hidden="1"/>
    <cellStyle name="Followed Hyperlink" xfId="6186" builtinId="9" hidden="1"/>
    <cellStyle name="Followed Hyperlink" xfId="6182" builtinId="9" hidden="1"/>
    <cellStyle name="Followed Hyperlink" xfId="6178" builtinId="9" hidden="1"/>
    <cellStyle name="Followed Hyperlink" xfId="6174" builtinId="9" hidden="1"/>
    <cellStyle name="Followed Hyperlink" xfId="6170" builtinId="9" hidden="1"/>
    <cellStyle name="Followed Hyperlink" xfId="6166" builtinId="9" hidden="1"/>
    <cellStyle name="Followed Hyperlink" xfId="6162" builtinId="9" hidden="1"/>
    <cellStyle name="Followed Hyperlink" xfId="6158" builtinId="9" hidden="1"/>
    <cellStyle name="Followed Hyperlink" xfId="6154" builtinId="9" hidden="1"/>
    <cellStyle name="Followed Hyperlink" xfId="6150" builtinId="9" hidden="1"/>
    <cellStyle name="Followed Hyperlink" xfId="6146" builtinId="9" hidden="1"/>
    <cellStyle name="Followed Hyperlink" xfId="6142" builtinId="9" hidden="1"/>
    <cellStyle name="Followed Hyperlink" xfId="6138" builtinId="9" hidden="1"/>
    <cellStyle name="Followed Hyperlink" xfId="6134" builtinId="9" hidden="1"/>
    <cellStyle name="Followed Hyperlink" xfId="6130" builtinId="9" hidden="1"/>
    <cellStyle name="Followed Hyperlink" xfId="6126" builtinId="9" hidden="1"/>
    <cellStyle name="Followed Hyperlink" xfId="6122" builtinId="9" hidden="1"/>
    <cellStyle name="Followed Hyperlink" xfId="6118" builtinId="9" hidden="1"/>
    <cellStyle name="Followed Hyperlink" xfId="6114" builtinId="9" hidden="1"/>
    <cellStyle name="Followed Hyperlink" xfId="6110" builtinId="9" hidden="1"/>
    <cellStyle name="Followed Hyperlink" xfId="6106" builtinId="9" hidden="1"/>
    <cellStyle name="Followed Hyperlink" xfId="6102" builtinId="9" hidden="1"/>
    <cellStyle name="Followed Hyperlink" xfId="6098" builtinId="9" hidden="1"/>
    <cellStyle name="Followed Hyperlink" xfId="6094" builtinId="9" hidden="1"/>
    <cellStyle name="Followed Hyperlink" xfId="6090" builtinId="9" hidden="1"/>
    <cellStyle name="Followed Hyperlink" xfId="6086" builtinId="9" hidden="1"/>
    <cellStyle name="Followed Hyperlink" xfId="6082" builtinId="9" hidden="1"/>
    <cellStyle name="Followed Hyperlink" xfId="6078" builtinId="9" hidden="1"/>
    <cellStyle name="Followed Hyperlink" xfId="6074" builtinId="9" hidden="1"/>
    <cellStyle name="Followed Hyperlink" xfId="6070" builtinId="9" hidden="1"/>
    <cellStyle name="Followed Hyperlink" xfId="6066" builtinId="9" hidden="1"/>
    <cellStyle name="Followed Hyperlink" xfId="6062" builtinId="9" hidden="1"/>
    <cellStyle name="Followed Hyperlink" xfId="6058" builtinId="9" hidden="1"/>
    <cellStyle name="Followed Hyperlink" xfId="6054" builtinId="9" hidden="1"/>
    <cellStyle name="Followed Hyperlink" xfId="6050" builtinId="9" hidden="1"/>
    <cellStyle name="Followed Hyperlink" xfId="6046" builtinId="9" hidden="1"/>
    <cellStyle name="Followed Hyperlink" xfId="6042" builtinId="9" hidden="1"/>
    <cellStyle name="Followed Hyperlink" xfId="6038" builtinId="9" hidden="1"/>
    <cellStyle name="Followed Hyperlink" xfId="6034" builtinId="9" hidden="1"/>
    <cellStyle name="Followed Hyperlink" xfId="6030" builtinId="9" hidden="1"/>
    <cellStyle name="Followed Hyperlink" xfId="6026" builtinId="9" hidden="1"/>
    <cellStyle name="Followed Hyperlink" xfId="6022" builtinId="9" hidden="1"/>
    <cellStyle name="Followed Hyperlink" xfId="6018" builtinId="9" hidden="1"/>
    <cellStyle name="Followed Hyperlink" xfId="6014" builtinId="9" hidden="1"/>
    <cellStyle name="Followed Hyperlink" xfId="6010" builtinId="9" hidden="1"/>
    <cellStyle name="Followed Hyperlink" xfId="6006" builtinId="9" hidden="1"/>
    <cellStyle name="Followed Hyperlink" xfId="6002" builtinId="9" hidden="1"/>
    <cellStyle name="Followed Hyperlink" xfId="5998" builtinId="9" hidden="1"/>
    <cellStyle name="Followed Hyperlink" xfId="5994" builtinId="9" hidden="1"/>
    <cellStyle name="Followed Hyperlink" xfId="5990" builtinId="9" hidden="1"/>
    <cellStyle name="Followed Hyperlink" xfId="5986" builtinId="9" hidden="1"/>
    <cellStyle name="Followed Hyperlink" xfId="5982" builtinId="9" hidden="1"/>
    <cellStyle name="Followed Hyperlink" xfId="5978" builtinId="9" hidden="1"/>
    <cellStyle name="Followed Hyperlink" xfId="5974" builtinId="9" hidden="1"/>
    <cellStyle name="Followed Hyperlink" xfId="5970" builtinId="9" hidden="1"/>
    <cellStyle name="Followed Hyperlink" xfId="5966" builtinId="9" hidden="1"/>
    <cellStyle name="Followed Hyperlink" xfId="5962" builtinId="9" hidden="1"/>
    <cellStyle name="Followed Hyperlink" xfId="5958" builtinId="9" hidden="1"/>
    <cellStyle name="Followed Hyperlink" xfId="5954" builtinId="9" hidden="1"/>
    <cellStyle name="Followed Hyperlink" xfId="5950" builtinId="9" hidden="1"/>
    <cellStyle name="Followed Hyperlink" xfId="5946" builtinId="9" hidden="1"/>
    <cellStyle name="Followed Hyperlink" xfId="5942" builtinId="9" hidden="1"/>
    <cellStyle name="Followed Hyperlink" xfId="5938" builtinId="9" hidden="1"/>
    <cellStyle name="Followed Hyperlink" xfId="5934" builtinId="9" hidden="1"/>
    <cellStyle name="Followed Hyperlink" xfId="5930" builtinId="9" hidden="1"/>
    <cellStyle name="Followed Hyperlink" xfId="5926" builtinId="9" hidden="1"/>
    <cellStyle name="Followed Hyperlink" xfId="5922" builtinId="9" hidden="1"/>
    <cellStyle name="Followed Hyperlink" xfId="5918" builtinId="9" hidden="1"/>
    <cellStyle name="Followed Hyperlink" xfId="5914" builtinId="9" hidden="1"/>
    <cellStyle name="Followed Hyperlink" xfId="5910" builtinId="9" hidden="1"/>
    <cellStyle name="Followed Hyperlink" xfId="5906" builtinId="9" hidden="1"/>
    <cellStyle name="Followed Hyperlink" xfId="5902" builtinId="9" hidden="1"/>
    <cellStyle name="Followed Hyperlink" xfId="5898" builtinId="9" hidden="1"/>
    <cellStyle name="Followed Hyperlink" xfId="5894" builtinId="9" hidden="1"/>
    <cellStyle name="Followed Hyperlink" xfId="5890" builtinId="9" hidden="1"/>
    <cellStyle name="Followed Hyperlink" xfId="5886" builtinId="9" hidden="1"/>
    <cellStyle name="Followed Hyperlink" xfId="5882" builtinId="9" hidden="1"/>
    <cellStyle name="Followed Hyperlink" xfId="5878" builtinId="9" hidden="1"/>
    <cellStyle name="Followed Hyperlink" xfId="5874" builtinId="9" hidden="1"/>
    <cellStyle name="Followed Hyperlink" xfId="5870" builtinId="9" hidden="1"/>
    <cellStyle name="Followed Hyperlink" xfId="5866" builtinId="9" hidden="1"/>
    <cellStyle name="Followed Hyperlink" xfId="5862" builtinId="9" hidden="1"/>
    <cellStyle name="Followed Hyperlink" xfId="5858" builtinId="9" hidden="1"/>
    <cellStyle name="Followed Hyperlink" xfId="5854" builtinId="9" hidden="1"/>
    <cellStyle name="Followed Hyperlink" xfId="5850" builtinId="9" hidden="1"/>
    <cellStyle name="Followed Hyperlink" xfId="5846" builtinId="9" hidden="1"/>
    <cellStyle name="Followed Hyperlink" xfId="5842" builtinId="9" hidden="1"/>
    <cellStyle name="Followed Hyperlink" xfId="5838" builtinId="9" hidden="1"/>
    <cellStyle name="Followed Hyperlink" xfId="5834" builtinId="9" hidden="1"/>
    <cellStyle name="Followed Hyperlink" xfId="5830" builtinId="9" hidden="1"/>
    <cellStyle name="Followed Hyperlink" xfId="5826" builtinId="9" hidden="1"/>
    <cellStyle name="Followed Hyperlink" xfId="5822" builtinId="9" hidden="1"/>
    <cellStyle name="Followed Hyperlink" xfId="5818" builtinId="9" hidden="1"/>
    <cellStyle name="Followed Hyperlink" xfId="5814" builtinId="9" hidden="1"/>
    <cellStyle name="Followed Hyperlink" xfId="5810" builtinId="9" hidden="1"/>
    <cellStyle name="Followed Hyperlink" xfId="5806" builtinId="9" hidden="1"/>
    <cellStyle name="Followed Hyperlink" xfId="5802" builtinId="9" hidden="1"/>
    <cellStyle name="Followed Hyperlink" xfId="5798" builtinId="9" hidden="1"/>
    <cellStyle name="Followed Hyperlink" xfId="5794" builtinId="9" hidden="1"/>
    <cellStyle name="Followed Hyperlink" xfId="5790" builtinId="9" hidden="1"/>
    <cellStyle name="Followed Hyperlink" xfId="5786" builtinId="9" hidden="1"/>
    <cellStyle name="Followed Hyperlink" xfId="5782" builtinId="9" hidden="1"/>
    <cellStyle name="Followed Hyperlink" xfId="5778" builtinId="9" hidden="1"/>
    <cellStyle name="Followed Hyperlink" xfId="5774" builtinId="9" hidden="1"/>
    <cellStyle name="Followed Hyperlink" xfId="5770" builtinId="9" hidden="1"/>
    <cellStyle name="Followed Hyperlink" xfId="5766" builtinId="9" hidden="1"/>
    <cellStyle name="Followed Hyperlink" xfId="5762" builtinId="9" hidden="1"/>
    <cellStyle name="Followed Hyperlink" xfId="5758" builtinId="9" hidden="1"/>
    <cellStyle name="Followed Hyperlink" xfId="5754" builtinId="9" hidden="1"/>
    <cellStyle name="Followed Hyperlink" xfId="5750" builtinId="9" hidden="1"/>
    <cellStyle name="Followed Hyperlink" xfId="5746" builtinId="9" hidden="1"/>
    <cellStyle name="Followed Hyperlink" xfId="5742" builtinId="9" hidden="1"/>
    <cellStyle name="Followed Hyperlink" xfId="5738" builtinId="9" hidden="1"/>
    <cellStyle name="Followed Hyperlink" xfId="5734" builtinId="9" hidden="1"/>
    <cellStyle name="Followed Hyperlink" xfId="5730" builtinId="9" hidden="1"/>
    <cellStyle name="Followed Hyperlink" xfId="5726" builtinId="9" hidden="1"/>
    <cellStyle name="Followed Hyperlink" xfId="5722" builtinId="9" hidden="1"/>
    <cellStyle name="Followed Hyperlink" xfId="5718" builtinId="9" hidden="1"/>
    <cellStyle name="Followed Hyperlink" xfId="5714" builtinId="9" hidden="1"/>
    <cellStyle name="Followed Hyperlink" xfId="5710" builtinId="9" hidden="1"/>
    <cellStyle name="Followed Hyperlink" xfId="5706" builtinId="9" hidden="1"/>
    <cellStyle name="Followed Hyperlink" xfId="5702" builtinId="9" hidden="1"/>
    <cellStyle name="Followed Hyperlink" xfId="5698" builtinId="9" hidden="1"/>
    <cellStyle name="Followed Hyperlink" xfId="5694" builtinId="9" hidden="1"/>
    <cellStyle name="Followed Hyperlink" xfId="5690" builtinId="9" hidden="1"/>
    <cellStyle name="Followed Hyperlink" xfId="5686" builtinId="9" hidden="1"/>
    <cellStyle name="Followed Hyperlink" xfId="5682" builtinId="9" hidden="1"/>
    <cellStyle name="Followed Hyperlink" xfId="5678" builtinId="9" hidden="1"/>
    <cellStyle name="Followed Hyperlink" xfId="5674" builtinId="9" hidden="1"/>
    <cellStyle name="Followed Hyperlink" xfId="5670" builtinId="9" hidden="1"/>
    <cellStyle name="Followed Hyperlink" xfId="5666" builtinId="9" hidden="1"/>
    <cellStyle name="Followed Hyperlink" xfId="5662" builtinId="9" hidden="1"/>
    <cellStyle name="Followed Hyperlink" xfId="5658" builtinId="9" hidden="1"/>
    <cellStyle name="Followed Hyperlink" xfId="5654" builtinId="9" hidden="1"/>
    <cellStyle name="Followed Hyperlink" xfId="5650" builtinId="9" hidden="1"/>
    <cellStyle name="Followed Hyperlink" xfId="5646" builtinId="9" hidden="1"/>
    <cellStyle name="Followed Hyperlink" xfId="5642" builtinId="9" hidden="1"/>
    <cellStyle name="Followed Hyperlink" xfId="5638" builtinId="9" hidden="1"/>
    <cellStyle name="Followed Hyperlink" xfId="5634" builtinId="9" hidden="1"/>
    <cellStyle name="Followed Hyperlink" xfId="5630" builtinId="9" hidden="1"/>
    <cellStyle name="Followed Hyperlink" xfId="5626" builtinId="9" hidden="1"/>
    <cellStyle name="Followed Hyperlink" xfId="5622" builtinId="9" hidden="1"/>
    <cellStyle name="Followed Hyperlink" xfId="5618" builtinId="9" hidden="1"/>
    <cellStyle name="Followed Hyperlink" xfId="5614" builtinId="9" hidden="1"/>
    <cellStyle name="Followed Hyperlink" xfId="5610" builtinId="9" hidden="1"/>
    <cellStyle name="Followed Hyperlink" xfId="5606" builtinId="9" hidden="1"/>
    <cellStyle name="Followed Hyperlink" xfId="5602" builtinId="9" hidden="1"/>
    <cellStyle name="Followed Hyperlink" xfId="5598" builtinId="9" hidden="1"/>
    <cellStyle name="Followed Hyperlink" xfId="5594" builtinId="9" hidden="1"/>
    <cellStyle name="Followed Hyperlink" xfId="5590" builtinId="9" hidden="1"/>
    <cellStyle name="Followed Hyperlink" xfId="5586" builtinId="9" hidden="1"/>
    <cellStyle name="Followed Hyperlink" xfId="5582" builtinId="9" hidden="1"/>
    <cellStyle name="Followed Hyperlink" xfId="5578" builtinId="9" hidden="1"/>
    <cellStyle name="Followed Hyperlink" xfId="5574" builtinId="9" hidden="1"/>
    <cellStyle name="Followed Hyperlink" xfId="5570" builtinId="9" hidden="1"/>
    <cellStyle name="Followed Hyperlink" xfId="5566" builtinId="9" hidden="1"/>
    <cellStyle name="Followed Hyperlink" xfId="5562" builtinId="9" hidden="1"/>
    <cellStyle name="Followed Hyperlink" xfId="5558" builtinId="9" hidden="1"/>
    <cellStyle name="Followed Hyperlink" xfId="5554" builtinId="9" hidden="1"/>
    <cellStyle name="Followed Hyperlink" xfId="5550" builtinId="9" hidden="1"/>
    <cellStyle name="Followed Hyperlink" xfId="5546" builtinId="9" hidden="1"/>
    <cellStyle name="Followed Hyperlink" xfId="5542" builtinId="9" hidden="1"/>
    <cellStyle name="Followed Hyperlink" xfId="5538" builtinId="9" hidden="1"/>
    <cellStyle name="Followed Hyperlink" xfId="5534" builtinId="9" hidden="1"/>
    <cellStyle name="Followed Hyperlink" xfId="5530" builtinId="9" hidden="1"/>
    <cellStyle name="Followed Hyperlink" xfId="5526" builtinId="9" hidden="1"/>
    <cellStyle name="Followed Hyperlink" xfId="5522" builtinId="9" hidden="1"/>
    <cellStyle name="Followed Hyperlink" xfId="5518" builtinId="9" hidden="1"/>
    <cellStyle name="Followed Hyperlink" xfId="5514" builtinId="9" hidden="1"/>
    <cellStyle name="Followed Hyperlink" xfId="5510" builtinId="9" hidden="1"/>
    <cellStyle name="Followed Hyperlink" xfId="5506" builtinId="9" hidden="1"/>
    <cellStyle name="Followed Hyperlink" xfId="5502" builtinId="9" hidden="1"/>
    <cellStyle name="Followed Hyperlink" xfId="5498" builtinId="9" hidden="1"/>
    <cellStyle name="Followed Hyperlink" xfId="5494" builtinId="9" hidden="1"/>
    <cellStyle name="Followed Hyperlink" xfId="5490" builtinId="9" hidden="1"/>
    <cellStyle name="Followed Hyperlink" xfId="5486" builtinId="9" hidden="1"/>
    <cellStyle name="Followed Hyperlink" xfId="5482" builtinId="9" hidden="1"/>
    <cellStyle name="Followed Hyperlink" xfId="5478" builtinId="9" hidden="1"/>
    <cellStyle name="Followed Hyperlink" xfId="5474" builtinId="9" hidden="1"/>
    <cellStyle name="Followed Hyperlink" xfId="5470" builtinId="9" hidden="1"/>
    <cellStyle name="Followed Hyperlink" xfId="5466" builtinId="9" hidden="1"/>
    <cellStyle name="Followed Hyperlink" xfId="5462" builtinId="9" hidden="1"/>
    <cellStyle name="Followed Hyperlink" xfId="5458" builtinId="9" hidden="1"/>
    <cellStyle name="Followed Hyperlink" xfId="5454" builtinId="9" hidden="1"/>
    <cellStyle name="Followed Hyperlink" xfId="5450" builtinId="9" hidden="1"/>
    <cellStyle name="Followed Hyperlink" xfId="5446" builtinId="9" hidden="1"/>
    <cellStyle name="Followed Hyperlink" xfId="5442" builtinId="9" hidden="1"/>
    <cellStyle name="Followed Hyperlink" xfId="5438" builtinId="9" hidden="1"/>
    <cellStyle name="Followed Hyperlink" xfId="5434" builtinId="9" hidden="1"/>
    <cellStyle name="Followed Hyperlink" xfId="5430" builtinId="9" hidden="1"/>
    <cellStyle name="Followed Hyperlink" xfId="5426" builtinId="9" hidden="1"/>
    <cellStyle name="Followed Hyperlink" xfId="5422" builtinId="9" hidden="1"/>
    <cellStyle name="Followed Hyperlink" xfId="5418" builtinId="9" hidden="1"/>
    <cellStyle name="Followed Hyperlink" xfId="5414" builtinId="9" hidden="1"/>
    <cellStyle name="Followed Hyperlink" xfId="5410" builtinId="9" hidden="1"/>
    <cellStyle name="Followed Hyperlink" xfId="5406" builtinId="9" hidden="1"/>
    <cellStyle name="Followed Hyperlink" xfId="5402" builtinId="9" hidden="1"/>
    <cellStyle name="Followed Hyperlink" xfId="5398" builtinId="9" hidden="1"/>
    <cellStyle name="Followed Hyperlink" xfId="5394" builtinId="9" hidden="1"/>
    <cellStyle name="Followed Hyperlink" xfId="5390" builtinId="9" hidden="1"/>
    <cellStyle name="Followed Hyperlink" xfId="5386" builtinId="9" hidden="1"/>
    <cellStyle name="Followed Hyperlink" xfId="5382" builtinId="9" hidden="1"/>
    <cellStyle name="Followed Hyperlink" xfId="5378" builtinId="9" hidden="1"/>
    <cellStyle name="Followed Hyperlink" xfId="5374" builtinId="9" hidden="1"/>
    <cellStyle name="Followed Hyperlink" xfId="5370" builtinId="9" hidden="1"/>
    <cellStyle name="Followed Hyperlink" xfId="5366" builtinId="9" hidden="1"/>
    <cellStyle name="Followed Hyperlink" xfId="5362" builtinId="9" hidden="1"/>
    <cellStyle name="Followed Hyperlink" xfId="5358" builtinId="9" hidden="1"/>
    <cellStyle name="Followed Hyperlink" xfId="5354" builtinId="9" hidden="1"/>
    <cellStyle name="Followed Hyperlink" xfId="5350" builtinId="9" hidden="1"/>
    <cellStyle name="Followed Hyperlink" xfId="5346" builtinId="9" hidden="1"/>
    <cellStyle name="Followed Hyperlink" xfId="5342" builtinId="9" hidden="1"/>
    <cellStyle name="Followed Hyperlink" xfId="5338" builtinId="9" hidden="1"/>
    <cellStyle name="Followed Hyperlink" xfId="5334" builtinId="9" hidden="1"/>
    <cellStyle name="Followed Hyperlink" xfId="5330" builtinId="9" hidden="1"/>
    <cellStyle name="Followed Hyperlink" xfId="5326" builtinId="9" hidden="1"/>
    <cellStyle name="Followed Hyperlink" xfId="5322" builtinId="9" hidden="1"/>
    <cellStyle name="Followed Hyperlink" xfId="5318" builtinId="9" hidden="1"/>
    <cellStyle name="Followed Hyperlink" xfId="5314" builtinId="9" hidden="1"/>
    <cellStyle name="Followed Hyperlink" xfId="5310" builtinId="9" hidden="1"/>
    <cellStyle name="Followed Hyperlink" xfId="5306" builtinId="9" hidden="1"/>
    <cellStyle name="Followed Hyperlink" xfId="5302" builtinId="9" hidden="1"/>
    <cellStyle name="Followed Hyperlink" xfId="5298" builtinId="9" hidden="1"/>
    <cellStyle name="Followed Hyperlink" xfId="5294" builtinId="9" hidden="1"/>
    <cellStyle name="Followed Hyperlink" xfId="5290" builtinId="9" hidden="1"/>
    <cellStyle name="Followed Hyperlink" xfId="5286" builtinId="9" hidden="1"/>
    <cellStyle name="Followed Hyperlink" xfId="5282" builtinId="9" hidden="1"/>
    <cellStyle name="Followed Hyperlink" xfId="5278" builtinId="9" hidden="1"/>
    <cellStyle name="Followed Hyperlink" xfId="5274" builtinId="9" hidden="1"/>
    <cellStyle name="Followed Hyperlink" xfId="5270" builtinId="9" hidden="1"/>
    <cellStyle name="Followed Hyperlink" xfId="5266" builtinId="9" hidden="1"/>
    <cellStyle name="Followed Hyperlink" xfId="5262" builtinId="9" hidden="1"/>
    <cellStyle name="Followed Hyperlink" xfId="5258" builtinId="9" hidden="1"/>
    <cellStyle name="Followed Hyperlink" xfId="5254" builtinId="9" hidden="1"/>
    <cellStyle name="Followed Hyperlink" xfId="5250" builtinId="9" hidden="1"/>
    <cellStyle name="Followed Hyperlink" xfId="5246" builtinId="9" hidden="1"/>
    <cellStyle name="Followed Hyperlink" xfId="5242" builtinId="9" hidden="1"/>
    <cellStyle name="Followed Hyperlink" xfId="5238" builtinId="9" hidden="1"/>
    <cellStyle name="Followed Hyperlink" xfId="5234" builtinId="9" hidden="1"/>
    <cellStyle name="Followed Hyperlink" xfId="5230" builtinId="9" hidden="1"/>
    <cellStyle name="Followed Hyperlink" xfId="5226" builtinId="9" hidden="1"/>
    <cellStyle name="Followed Hyperlink" xfId="5222" builtinId="9" hidden="1"/>
    <cellStyle name="Followed Hyperlink" xfId="5218" builtinId="9" hidden="1"/>
    <cellStyle name="Followed Hyperlink" xfId="5214" builtinId="9" hidden="1"/>
    <cellStyle name="Followed Hyperlink" xfId="5210" builtinId="9" hidden="1"/>
    <cellStyle name="Followed Hyperlink" xfId="5206" builtinId="9" hidden="1"/>
    <cellStyle name="Followed Hyperlink" xfId="5202" builtinId="9" hidden="1"/>
    <cellStyle name="Followed Hyperlink" xfId="5198" builtinId="9" hidden="1"/>
    <cellStyle name="Followed Hyperlink" xfId="5194" builtinId="9" hidden="1"/>
    <cellStyle name="Followed Hyperlink" xfId="5190" builtinId="9" hidden="1"/>
    <cellStyle name="Followed Hyperlink" xfId="5186" builtinId="9" hidden="1"/>
    <cellStyle name="Followed Hyperlink" xfId="5182" builtinId="9" hidden="1"/>
    <cellStyle name="Followed Hyperlink" xfId="5178" builtinId="9" hidden="1"/>
    <cellStyle name="Followed Hyperlink" xfId="5174" builtinId="9" hidden="1"/>
    <cellStyle name="Followed Hyperlink" xfId="5170" builtinId="9" hidden="1"/>
    <cellStyle name="Followed Hyperlink" xfId="5166" builtinId="9" hidden="1"/>
    <cellStyle name="Followed Hyperlink" xfId="5162" builtinId="9" hidden="1"/>
    <cellStyle name="Followed Hyperlink" xfId="5158" builtinId="9" hidden="1"/>
    <cellStyle name="Followed Hyperlink" xfId="5154" builtinId="9" hidden="1"/>
    <cellStyle name="Followed Hyperlink" xfId="5150" builtinId="9" hidden="1"/>
    <cellStyle name="Followed Hyperlink" xfId="5146" builtinId="9" hidden="1"/>
    <cellStyle name="Followed Hyperlink" xfId="5142" builtinId="9" hidden="1"/>
    <cellStyle name="Followed Hyperlink" xfId="5138" builtinId="9" hidden="1"/>
    <cellStyle name="Followed Hyperlink" xfId="5134" builtinId="9" hidden="1"/>
    <cellStyle name="Followed Hyperlink" xfId="5130" builtinId="9" hidden="1"/>
    <cellStyle name="Followed Hyperlink" xfId="5126" builtinId="9" hidden="1"/>
    <cellStyle name="Followed Hyperlink" xfId="5122" builtinId="9" hidden="1"/>
    <cellStyle name="Followed Hyperlink" xfId="5118" builtinId="9" hidden="1"/>
    <cellStyle name="Followed Hyperlink" xfId="5114" builtinId="9" hidden="1"/>
    <cellStyle name="Followed Hyperlink" xfId="5110" builtinId="9" hidden="1"/>
    <cellStyle name="Followed Hyperlink" xfId="5106" builtinId="9" hidden="1"/>
    <cellStyle name="Followed Hyperlink" xfId="5102" builtinId="9" hidden="1"/>
    <cellStyle name="Followed Hyperlink" xfId="5098" builtinId="9" hidden="1"/>
    <cellStyle name="Followed Hyperlink" xfId="5094" builtinId="9" hidden="1"/>
    <cellStyle name="Followed Hyperlink" xfId="5090" builtinId="9" hidden="1"/>
    <cellStyle name="Followed Hyperlink" xfId="5086" builtinId="9" hidden="1"/>
    <cellStyle name="Followed Hyperlink" xfId="5082" builtinId="9" hidden="1"/>
    <cellStyle name="Followed Hyperlink" xfId="5078" builtinId="9" hidden="1"/>
    <cellStyle name="Followed Hyperlink" xfId="5074" builtinId="9" hidden="1"/>
    <cellStyle name="Followed Hyperlink" xfId="5070" builtinId="9" hidden="1"/>
    <cellStyle name="Followed Hyperlink" xfId="5066" builtinId="9" hidden="1"/>
    <cellStyle name="Followed Hyperlink" xfId="5062" builtinId="9" hidden="1"/>
    <cellStyle name="Followed Hyperlink" xfId="5058" builtinId="9" hidden="1"/>
    <cellStyle name="Followed Hyperlink" xfId="5054" builtinId="9" hidden="1"/>
    <cellStyle name="Followed Hyperlink" xfId="5050" builtinId="9" hidden="1"/>
    <cellStyle name="Followed Hyperlink" xfId="5046" builtinId="9" hidden="1"/>
    <cellStyle name="Followed Hyperlink" xfId="5042" builtinId="9" hidden="1"/>
    <cellStyle name="Followed Hyperlink" xfId="5038" builtinId="9" hidden="1"/>
    <cellStyle name="Followed Hyperlink" xfId="5034" builtinId="9" hidden="1"/>
    <cellStyle name="Followed Hyperlink" xfId="5030" builtinId="9" hidden="1"/>
    <cellStyle name="Followed Hyperlink" xfId="5026" builtinId="9" hidden="1"/>
    <cellStyle name="Followed Hyperlink" xfId="5022" builtinId="9" hidden="1"/>
    <cellStyle name="Followed Hyperlink" xfId="5018" builtinId="9" hidden="1"/>
    <cellStyle name="Followed Hyperlink" xfId="5014" builtinId="9" hidden="1"/>
    <cellStyle name="Followed Hyperlink" xfId="5010" builtinId="9" hidden="1"/>
    <cellStyle name="Followed Hyperlink" xfId="5006" builtinId="9" hidden="1"/>
    <cellStyle name="Followed Hyperlink" xfId="5002" builtinId="9" hidden="1"/>
    <cellStyle name="Followed Hyperlink" xfId="4998" builtinId="9" hidden="1"/>
    <cellStyle name="Followed Hyperlink" xfId="4994" builtinId="9" hidden="1"/>
    <cellStyle name="Followed Hyperlink" xfId="4990" builtinId="9" hidden="1"/>
    <cellStyle name="Followed Hyperlink" xfId="4986" builtinId="9" hidden="1"/>
    <cellStyle name="Followed Hyperlink" xfId="4982" builtinId="9" hidden="1"/>
    <cellStyle name="Followed Hyperlink" xfId="4978" builtinId="9" hidden="1"/>
    <cellStyle name="Followed Hyperlink" xfId="4974" builtinId="9" hidden="1"/>
    <cellStyle name="Followed Hyperlink" xfId="4970" builtinId="9" hidden="1"/>
    <cellStyle name="Followed Hyperlink" xfId="4966" builtinId="9" hidden="1"/>
    <cellStyle name="Followed Hyperlink" xfId="4962" builtinId="9" hidden="1"/>
    <cellStyle name="Followed Hyperlink" xfId="4958" builtinId="9" hidden="1"/>
    <cellStyle name="Followed Hyperlink" xfId="4954" builtinId="9" hidden="1"/>
    <cellStyle name="Followed Hyperlink" xfId="4950" builtinId="9" hidden="1"/>
    <cellStyle name="Followed Hyperlink" xfId="4946" builtinId="9" hidden="1"/>
    <cellStyle name="Followed Hyperlink" xfId="4942" builtinId="9" hidden="1"/>
    <cellStyle name="Followed Hyperlink" xfId="4938" builtinId="9" hidden="1"/>
    <cellStyle name="Followed Hyperlink" xfId="4934" builtinId="9" hidden="1"/>
    <cellStyle name="Followed Hyperlink" xfId="4930" builtinId="9" hidden="1"/>
    <cellStyle name="Followed Hyperlink" xfId="4926" builtinId="9" hidden="1"/>
    <cellStyle name="Followed Hyperlink" xfId="4922" builtinId="9" hidden="1"/>
    <cellStyle name="Followed Hyperlink" xfId="4918" builtinId="9" hidden="1"/>
    <cellStyle name="Followed Hyperlink" xfId="4914" builtinId="9" hidden="1"/>
    <cellStyle name="Followed Hyperlink" xfId="4910" builtinId="9" hidden="1"/>
    <cellStyle name="Followed Hyperlink" xfId="4906" builtinId="9" hidden="1"/>
    <cellStyle name="Followed Hyperlink" xfId="4902" builtinId="9" hidden="1"/>
    <cellStyle name="Followed Hyperlink" xfId="4898" builtinId="9" hidden="1"/>
    <cellStyle name="Followed Hyperlink" xfId="4894" builtinId="9" hidden="1"/>
    <cellStyle name="Followed Hyperlink" xfId="4890" builtinId="9" hidden="1"/>
    <cellStyle name="Followed Hyperlink" xfId="4886" builtinId="9" hidden="1"/>
    <cellStyle name="Followed Hyperlink" xfId="4882" builtinId="9" hidden="1"/>
    <cellStyle name="Followed Hyperlink" xfId="4878" builtinId="9" hidden="1"/>
    <cellStyle name="Followed Hyperlink" xfId="4874" builtinId="9" hidden="1"/>
    <cellStyle name="Followed Hyperlink" xfId="4870" builtinId="9" hidden="1"/>
    <cellStyle name="Followed Hyperlink" xfId="4866" builtinId="9" hidden="1"/>
    <cellStyle name="Followed Hyperlink" xfId="4862" builtinId="9" hidden="1"/>
    <cellStyle name="Followed Hyperlink" xfId="4858" builtinId="9" hidden="1"/>
    <cellStyle name="Followed Hyperlink" xfId="4854" builtinId="9" hidden="1"/>
    <cellStyle name="Followed Hyperlink" xfId="4850" builtinId="9" hidden="1"/>
    <cellStyle name="Followed Hyperlink" xfId="4846" builtinId="9" hidden="1"/>
    <cellStyle name="Followed Hyperlink" xfId="4842" builtinId="9" hidden="1"/>
    <cellStyle name="Followed Hyperlink" xfId="4838" builtinId="9" hidden="1"/>
    <cellStyle name="Followed Hyperlink" xfId="4834" builtinId="9" hidden="1"/>
    <cellStyle name="Followed Hyperlink" xfId="4830" builtinId="9" hidden="1"/>
    <cellStyle name="Followed Hyperlink" xfId="4826" builtinId="9" hidden="1"/>
    <cellStyle name="Followed Hyperlink" xfId="4822" builtinId="9" hidden="1"/>
    <cellStyle name="Followed Hyperlink" xfId="4818" builtinId="9" hidden="1"/>
    <cellStyle name="Followed Hyperlink" xfId="4814" builtinId="9" hidden="1"/>
    <cellStyle name="Followed Hyperlink" xfId="4810" builtinId="9" hidden="1"/>
    <cellStyle name="Followed Hyperlink" xfId="4806" builtinId="9" hidden="1"/>
    <cellStyle name="Followed Hyperlink" xfId="4802" builtinId="9" hidden="1"/>
    <cellStyle name="Followed Hyperlink" xfId="4798" builtinId="9" hidden="1"/>
    <cellStyle name="Followed Hyperlink" xfId="4794" builtinId="9" hidden="1"/>
    <cellStyle name="Followed Hyperlink" xfId="4790" builtinId="9" hidden="1"/>
    <cellStyle name="Followed Hyperlink" xfId="4786" builtinId="9" hidden="1"/>
    <cellStyle name="Followed Hyperlink" xfId="4782" builtinId="9" hidden="1"/>
    <cellStyle name="Followed Hyperlink" xfId="4778" builtinId="9" hidden="1"/>
    <cellStyle name="Followed Hyperlink" xfId="4774" builtinId="9" hidden="1"/>
    <cellStyle name="Followed Hyperlink" xfId="4770" builtinId="9" hidden="1"/>
    <cellStyle name="Followed Hyperlink" xfId="4766" builtinId="9" hidden="1"/>
    <cellStyle name="Followed Hyperlink" xfId="4762" builtinId="9" hidden="1"/>
    <cellStyle name="Followed Hyperlink" xfId="4758" builtinId="9" hidden="1"/>
    <cellStyle name="Followed Hyperlink" xfId="4754" builtinId="9" hidden="1"/>
    <cellStyle name="Followed Hyperlink" xfId="4750" builtinId="9" hidden="1"/>
    <cellStyle name="Followed Hyperlink" xfId="4746" builtinId="9" hidden="1"/>
    <cellStyle name="Followed Hyperlink" xfId="4742" builtinId="9" hidden="1"/>
    <cellStyle name="Followed Hyperlink" xfId="4738" builtinId="9" hidden="1"/>
    <cellStyle name="Followed Hyperlink" xfId="4734" builtinId="9" hidden="1"/>
    <cellStyle name="Followed Hyperlink" xfId="4730" builtinId="9" hidden="1"/>
    <cellStyle name="Followed Hyperlink" xfId="4726" builtinId="9" hidden="1"/>
    <cellStyle name="Followed Hyperlink" xfId="4722" builtinId="9" hidden="1"/>
    <cellStyle name="Followed Hyperlink" xfId="4718" builtinId="9" hidden="1"/>
    <cellStyle name="Followed Hyperlink" xfId="4714" builtinId="9" hidden="1"/>
    <cellStyle name="Followed Hyperlink" xfId="4710" builtinId="9" hidden="1"/>
    <cellStyle name="Followed Hyperlink" xfId="4706" builtinId="9" hidden="1"/>
    <cellStyle name="Followed Hyperlink" xfId="4702" builtinId="9" hidden="1"/>
    <cellStyle name="Followed Hyperlink" xfId="4698" builtinId="9" hidden="1"/>
    <cellStyle name="Followed Hyperlink" xfId="4694" builtinId="9" hidden="1"/>
    <cellStyle name="Followed Hyperlink" xfId="4690" builtinId="9" hidden="1"/>
    <cellStyle name="Followed Hyperlink" xfId="4686" builtinId="9" hidden="1"/>
    <cellStyle name="Followed Hyperlink" xfId="4682" builtinId="9" hidden="1"/>
    <cellStyle name="Followed Hyperlink" xfId="4678" builtinId="9" hidden="1"/>
    <cellStyle name="Followed Hyperlink" xfId="4674" builtinId="9" hidden="1"/>
    <cellStyle name="Followed Hyperlink" xfId="4670" builtinId="9" hidden="1"/>
    <cellStyle name="Followed Hyperlink" xfId="4666" builtinId="9" hidden="1"/>
    <cellStyle name="Followed Hyperlink" xfId="4662" builtinId="9" hidden="1"/>
    <cellStyle name="Followed Hyperlink" xfId="4658" builtinId="9" hidden="1"/>
    <cellStyle name="Followed Hyperlink" xfId="4654" builtinId="9" hidden="1"/>
    <cellStyle name="Followed Hyperlink" xfId="4650" builtinId="9" hidden="1"/>
    <cellStyle name="Followed Hyperlink" xfId="4646" builtinId="9" hidden="1"/>
    <cellStyle name="Followed Hyperlink" xfId="4642" builtinId="9" hidden="1"/>
    <cellStyle name="Followed Hyperlink" xfId="4638" builtinId="9" hidden="1"/>
    <cellStyle name="Followed Hyperlink" xfId="4634" builtinId="9" hidden="1"/>
    <cellStyle name="Followed Hyperlink" xfId="4630" builtinId="9" hidden="1"/>
    <cellStyle name="Followed Hyperlink" xfId="4626" builtinId="9" hidden="1"/>
    <cellStyle name="Followed Hyperlink" xfId="4622" builtinId="9" hidden="1"/>
    <cellStyle name="Followed Hyperlink" xfId="4618" builtinId="9" hidden="1"/>
    <cellStyle name="Followed Hyperlink" xfId="4614" builtinId="9" hidden="1"/>
    <cellStyle name="Followed Hyperlink" xfId="4610" builtinId="9" hidden="1"/>
    <cellStyle name="Followed Hyperlink" xfId="4606" builtinId="9" hidden="1"/>
    <cellStyle name="Followed Hyperlink" xfId="4602" builtinId="9" hidden="1"/>
    <cellStyle name="Followed Hyperlink" xfId="4598" builtinId="9" hidden="1"/>
    <cellStyle name="Followed Hyperlink" xfId="4594" builtinId="9" hidden="1"/>
    <cellStyle name="Followed Hyperlink" xfId="4590" builtinId="9" hidden="1"/>
    <cellStyle name="Followed Hyperlink" xfId="4586" builtinId="9" hidden="1"/>
    <cellStyle name="Followed Hyperlink" xfId="4582" builtinId="9" hidden="1"/>
    <cellStyle name="Followed Hyperlink" xfId="4578" builtinId="9" hidden="1"/>
    <cellStyle name="Followed Hyperlink" xfId="4574" builtinId="9" hidden="1"/>
    <cellStyle name="Followed Hyperlink" xfId="4570" builtinId="9" hidden="1"/>
    <cellStyle name="Followed Hyperlink" xfId="4566" builtinId="9" hidden="1"/>
    <cellStyle name="Followed Hyperlink" xfId="4562" builtinId="9" hidden="1"/>
    <cellStyle name="Followed Hyperlink" xfId="4558" builtinId="9" hidden="1"/>
    <cellStyle name="Followed Hyperlink" xfId="4554" builtinId="9" hidden="1"/>
    <cellStyle name="Followed Hyperlink" xfId="4550" builtinId="9" hidden="1"/>
    <cellStyle name="Followed Hyperlink" xfId="4546" builtinId="9" hidden="1"/>
    <cellStyle name="Followed Hyperlink" xfId="4542" builtinId="9" hidden="1"/>
    <cellStyle name="Followed Hyperlink" xfId="4538" builtinId="9" hidden="1"/>
    <cellStyle name="Followed Hyperlink" xfId="4534" builtinId="9" hidden="1"/>
    <cellStyle name="Followed Hyperlink" xfId="4530" builtinId="9" hidden="1"/>
    <cellStyle name="Followed Hyperlink" xfId="4526" builtinId="9" hidden="1"/>
    <cellStyle name="Followed Hyperlink" xfId="4522" builtinId="9" hidden="1"/>
    <cellStyle name="Followed Hyperlink" xfId="4518" builtinId="9" hidden="1"/>
    <cellStyle name="Followed Hyperlink" xfId="4514" builtinId="9" hidden="1"/>
    <cellStyle name="Followed Hyperlink" xfId="4510" builtinId="9" hidden="1"/>
    <cellStyle name="Followed Hyperlink" xfId="4506" builtinId="9" hidden="1"/>
    <cellStyle name="Followed Hyperlink" xfId="4502" builtinId="9" hidden="1"/>
    <cellStyle name="Followed Hyperlink" xfId="4498" builtinId="9" hidden="1"/>
    <cellStyle name="Followed Hyperlink" xfId="4494" builtinId="9" hidden="1"/>
    <cellStyle name="Followed Hyperlink" xfId="4490" builtinId="9" hidden="1"/>
    <cellStyle name="Followed Hyperlink" xfId="4486" builtinId="9" hidden="1"/>
    <cellStyle name="Followed Hyperlink" xfId="4482" builtinId="9" hidden="1"/>
    <cellStyle name="Followed Hyperlink" xfId="4478" builtinId="9" hidden="1"/>
    <cellStyle name="Followed Hyperlink" xfId="4474" builtinId="9" hidden="1"/>
    <cellStyle name="Followed Hyperlink" xfId="4470" builtinId="9" hidden="1"/>
    <cellStyle name="Followed Hyperlink" xfId="4466" builtinId="9" hidden="1"/>
    <cellStyle name="Followed Hyperlink" xfId="4462" builtinId="9" hidden="1"/>
    <cellStyle name="Followed Hyperlink" xfId="4458" builtinId="9" hidden="1"/>
    <cellStyle name="Followed Hyperlink" xfId="4454" builtinId="9" hidden="1"/>
    <cellStyle name="Followed Hyperlink" xfId="4450" builtinId="9" hidden="1"/>
    <cellStyle name="Followed Hyperlink" xfId="4446" builtinId="9" hidden="1"/>
    <cellStyle name="Followed Hyperlink" xfId="4442" builtinId="9" hidden="1"/>
    <cellStyle name="Followed Hyperlink" xfId="4438" builtinId="9" hidden="1"/>
    <cellStyle name="Followed Hyperlink" xfId="4434" builtinId="9" hidden="1"/>
    <cellStyle name="Followed Hyperlink" xfId="4430" builtinId="9" hidden="1"/>
    <cellStyle name="Followed Hyperlink" xfId="4426" builtinId="9" hidden="1"/>
    <cellStyle name="Followed Hyperlink" xfId="4422" builtinId="9" hidden="1"/>
    <cellStyle name="Followed Hyperlink" xfId="4418" builtinId="9" hidden="1"/>
    <cellStyle name="Followed Hyperlink" xfId="4414" builtinId="9" hidden="1"/>
    <cellStyle name="Followed Hyperlink" xfId="4410" builtinId="9" hidden="1"/>
    <cellStyle name="Followed Hyperlink" xfId="4406" builtinId="9" hidden="1"/>
    <cellStyle name="Followed Hyperlink" xfId="4402" builtinId="9" hidden="1"/>
    <cellStyle name="Followed Hyperlink" xfId="4398" builtinId="9" hidden="1"/>
    <cellStyle name="Followed Hyperlink" xfId="4394" builtinId="9" hidden="1"/>
    <cellStyle name="Followed Hyperlink" xfId="4390" builtinId="9" hidden="1"/>
    <cellStyle name="Followed Hyperlink" xfId="4386" builtinId="9" hidden="1"/>
    <cellStyle name="Followed Hyperlink" xfId="4382" builtinId="9" hidden="1"/>
    <cellStyle name="Followed Hyperlink" xfId="4378" builtinId="9" hidden="1"/>
    <cellStyle name="Followed Hyperlink" xfId="4374" builtinId="9" hidden="1"/>
    <cellStyle name="Followed Hyperlink" xfId="4370" builtinId="9" hidden="1"/>
    <cellStyle name="Followed Hyperlink" xfId="4366" builtinId="9" hidden="1"/>
    <cellStyle name="Followed Hyperlink" xfId="4362" builtinId="9" hidden="1"/>
    <cellStyle name="Followed Hyperlink" xfId="4358" builtinId="9" hidden="1"/>
    <cellStyle name="Followed Hyperlink" xfId="4354" builtinId="9" hidden="1"/>
    <cellStyle name="Followed Hyperlink" xfId="4350" builtinId="9" hidden="1"/>
    <cellStyle name="Followed Hyperlink" xfId="4346" builtinId="9" hidden="1"/>
    <cellStyle name="Followed Hyperlink" xfId="4342" builtinId="9" hidden="1"/>
    <cellStyle name="Followed Hyperlink" xfId="4338" builtinId="9" hidden="1"/>
    <cellStyle name="Followed Hyperlink" xfId="4334" builtinId="9" hidden="1"/>
    <cellStyle name="Followed Hyperlink" xfId="4330" builtinId="9" hidden="1"/>
    <cellStyle name="Followed Hyperlink" xfId="4326" builtinId="9" hidden="1"/>
    <cellStyle name="Followed Hyperlink" xfId="4322" builtinId="9" hidden="1"/>
    <cellStyle name="Followed Hyperlink" xfId="4318" builtinId="9" hidden="1"/>
    <cellStyle name="Followed Hyperlink" xfId="4314" builtinId="9" hidden="1"/>
    <cellStyle name="Followed Hyperlink" xfId="4310" builtinId="9" hidden="1"/>
    <cellStyle name="Followed Hyperlink" xfId="4306" builtinId="9" hidden="1"/>
    <cellStyle name="Followed Hyperlink" xfId="4302" builtinId="9" hidden="1"/>
    <cellStyle name="Followed Hyperlink" xfId="4298" builtinId="9" hidden="1"/>
    <cellStyle name="Followed Hyperlink" xfId="4294" builtinId="9" hidden="1"/>
    <cellStyle name="Followed Hyperlink" xfId="4290" builtinId="9" hidden="1"/>
    <cellStyle name="Followed Hyperlink" xfId="4286" builtinId="9" hidden="1"/>
    <cellStyle name="Followed Hyperlink" xfId="4282" builtinId="9" hidden="1"/>
    <cellStyle name="Followed Hyperlink" xfId="4278" builtinId="9" hidden="1"/>
    <cellStyle name="Followed Hyperlink" xfId="4274" builtinId="9" hidden="1"/>
    <cellStyle name="Followed Hyperlink" xfId="4270" builtinId="9" hidden="1"/>
    <cellStyle name="Followed Hyperlink" xfId="4266" builtinId="9" hidden="1"/>
    <cellStyle name="Followed Hyperlink" xfId="4262" builtinId="9" hidden="1"/>
    <cellStyle name="Followed Hyperlink" xfId="4258" builtinId="9" hidden="1"/>
    <cellStyle name="Followed Hyperlink" xfId="4254" builtinId="9" hidden="1"/>
    <cellStyle name="Followed Hyperlink" xfId="4250" builtinId="9" hidden="1"/>
    <cellStyle name="Followed Hyperlink" xfId="4246" builtinId="9" hidden="1"/>
    <cellStyle name="Followed Hyperlink" xfId="4242" builtinId="9" hidden="1"/>
    <cellStyle name="Followed Hyperlink" xfId="4238" builtinId="9" hidden="1"/>
    <cellStyle name="Followed Hyperlink" xfId="4234" builtinId="9" hidden="1"/>
    <cellStyle name="Followed Hyperlink" xfId="4230" builtinId="9" hidden="1"/>
    <cellStyle name="Followed Hyperlink" xfId="4226" builtinId="9" hidden="1"/>
    <cellStyle name="Followed Hyperlink" xfId="4222" builtinId="9" hidden="1"/>
    <cellStyle name="Followed Hyperlink" xfId="4218" builtinId="9" hidden="1"/>
    <cellStyle name="Followed Hyperlink" xfId="4214" builtinId="9" hidden="1"/>
    <cellStyle name="Followed Hyperlink" xfId="4210" builtinId="9" hidden="1"/>
    <cellStyle name="Followed Hyperlink" xfId="4206" builtinId="9" hidden="1"/>
    <cellStyle name="Followed Hyperlink" xfId="4202" builtinId="9" hidden="1"/>
    <cellStyle name="Followed Hyperlink" xfId="4198" builtinId="9" hidden="1"/>
    <cellStyle name="Followed Hyperlink" xfId="4194" builtinId="9" hidden="1"/>
    <cellStyle name="Followed Hyperlink" xfId="4190" builtinId="9" hidden="1"/>
    <cellStyle name="Followed Hyperlink" xfId="4186" builtinId="9" hidden="1"/>
    <cellStyle name="Followed Hyperlink" xfId="4182" builtinId="9" hidden="1"/>
    <cellStyle name="Followed Hyperlink" xfId="4178" builtinId="9" hidden="1"/>
    <cellStyle name="Followed Hyperlink" xfId="4174" builtinId="9" hidden="1"/>
    <cellStyle name="Followed Hyperlink" xfId="4170" builtinId="9" hidden="1"/>
    <cellStyle name="Followed Hyperlink" xfId="4166" builtinId="9" hidden="1"/>
    <cellStyle name="Followed Hyperlink" xfId="4162" builtinId="9" hidden="1"/>
    <cellStyle name="Followed Hyperlink" xfId="4158" builtinId="9" hidden="1"/>
    <cellStyle name="Followed Hyperlink" xfId="4154" builtinId="9" hidden="1"/>
    <cellStyle name="Followed Hyperlink" xfId="4150" builtinId="9" hidden="1"/>
    <cellStyle name="Followed Hyperlink" xfId="4146" builtinId="9" hidden="1"/>
    <cellStyle name="Followed Hyperlink" xfId="4142" builtinId="9" hidden="1"/>
    <cellStyle name="Followed Hyperlink" xfId="4138" builtinId="9" hidden="1"/>
    <cellStyle name="Followed Hyperlink" xfId="4134" builtinId="9" hidden="1"/>
    <cellStyle name="Followed Hyperlink" xfId="4130" builtinId="9" hidden="1"/>
    <cellStyle name="Followed Hyperlink" xfId="4126" builtinId="9" hidden="1"/>
    <cellStyle name="Followed Hyperlink" xfId="4122" builtinId="9" hidden="1"/>
    <cellStyle name="Followed Hyperlink" xfId="4118" builtinId="9" hidden="1"/>
    <cellStyle name="Followed Hyperlink" xfId="4114" builtinId="9" hidden="1"/>
    <cellStyle name="Followed Hyperlink" xfId="4110" builtinId="9" hidden="1"/>
    <cellStyle name="Followed Hyperlink" xfId="4106" builtinId="9" hidden="1"/>
    <cellStyle name="Followed Hyperlink" xfId="4102" builtinId="9" hidden="1"/>
    <cellStyle name="Followed Hyperlink" xfId="4098" builtinId="9" hidden="1"/>
    <cellStyle name="Followed Hyperlink" xfId="4094" builtinId="9" hidden="1"/>
    <cellStyle name="Followed Hyperlink" xfId="4090" builtinId="9" hidden="1"/>
    <cellStyle name="Followed Hyperlink" xfId="4086" builtinId="9" hidden="1"/>
    <cellStyle name="Followed Hyperlink" xfId="4082" builtinId="9" hidden="1"/>
    <cellStyle name="Followed Hyperlink" xfId="4078" builtinId="9" hidden="1"/>
    <cellStyle name="Followed Hyperlink" xfId="4074" builtinId="9" hidden="1"/>
    <cellStyle name="Followed Hyperlink" xfId="4070" builtinId="9" hidden="1"/>
    <cellStyle name="Followed Hyperlink" xfId="4066" builtinId="9" hidden="1"/>
    <cellStyle name="Followed Hyperlink" xfId="4062" builtinId="9" hidden="1"/>
    <cellStyle name="Followed Hyperlink" xfId="4058" builtinId="9" hidden="1"/>
    <cellStyle name="Followed Hyperlink" xfId="4054" builtinId="9" hidden="1"/>
    <cellStyle name="Followed Hyperlink" xfId="4050" builtinId="9" hidden="1"/>
    <cellStyle name="Followed Hyperlink" xfId="4046" builtinId="9" hidden="1"/>
    <cellStyle name="Followed Hyperlink" xfId="4042" builtinId="9" hidden="1"/>
    <cellStyle name="Followed Hyperlink" xfId="4038" builtinId="9" hidden="1"/>
    <cellStyle name="Followed Hyperlink" xfId="4034" builtinId="9" hidden="1"/>
    <cellStyle name="Followed Hyperlink" xfId="4030" builtinId="9" hidden="1"/>
    <cellStyle name="Followed Hyperlink" xfId="4026" builtinId="9" hidden="1"/>
    <cellStyle name="Followed Hyperlink" xfId="4022" builtinId="9" hidden="1"/>
    <cellStyle name="Followed Hyperlink" xfId="4018" builtinId="9" hidden="1"/>
    <cellStyle name="Followed Hyperlink" xfId="4014" builtinId="9" hidden="1"/>
    <cellStyle name="Followed Hyperlink" xfId="4010" builtinId="9" hidden="1"/>
    <cellStyle name="Followed Hyperlink" xfId="4006" builtinId="9" hidden="1"/>
    <cellStyle name="Followed Hyperlink" xfId="4002" builtinId="9" hidden="1"/>
    <cellStyle name="Followed Hyperlink" xfId="3998" builtinId="9" hidden="1"/>
    <cellStyle name="Followed Hyperlink" xfId="3994" builtinId="9" hidden="1"/>
    <cellStyle name="Followed Hyperlink" xfId="3990" builtinId="9" hidden="1"/>
    <cellStyle name="Followed Hyperlink" xfId="3986" builtinId="9" hidden="1"/>
    <cellStyle name="Followed Hyperlink" xfId="3982" builtinId="9" hidden="1"/>
    <cellStyle name="Followed Hyperlink" xfId="3978" builtinId="9" hidden="1"/>
    <cellStyle name="Followed Hyperlink" xfId="3974" builtinId="9" hidden="1"/>
    <cellStyle name="Followed Hyperlink" xfId="3970" builtinId="9" hidden="1"/>
    <cellStyle name="Followed Hyperlink" xfId="3966" builtinId="9" hidden="1"/>
    <cellStyle name="Followed Hyperlink" xfId="3962" builtinId="9" hidden="1"/>
    <cellStyle name="Followed Hyperlink" xfId="3958" builtinId="9" hidden="1"/>
    <cellStyle name="Followed Hyperlink" xfId="3954" builtinId="9" hidden="1"/>
    <cellStyle name="Followed Hyperlink" xfId="3950" builtinId="9" hidden="1"/>
    <cellStyle name="Followed Hyperlink" xfId="3946" builtinId="9" hidden="1"/>
    <cellStyle name="Followed Hyperlink" xfId="3942" builtinId="9" hidden="1"/>
    <cellStyle name="Followed Hyperlink" xfId="3938" builtinId="9" hidden="1"/>
    <cellStyle name="Followed Hyperlink" xfId="3934" builtinId="9" hidden="1"/>
    <cellStyle name="Followed Hyperlink" xfId="3930" builtinId="9" hidden="1"/>
    <cellStyle name="Followed Hyperlink" xfId="3926" builtinId="9" hidden="1"/>
    <cellStyle name="Followed Hyperlink" xfId="3922" builtinId="9" hidden="1"/>
    <cellStyle name="Followed Hyperlink" xfId="3918" builtinId="9" hidden="1"/>
    <cellStyle name="Followed Hyperlink" xfId="3914" builtinId="9" hidden="1"/>
    <cellStyle name="Followed Hyperlink" xfId="3910" builtinId="9" hidden="1"/>
    <cellStyle name="Followed Hyperlink" xfId="3906" builtinId="9" hidden="1"/>
    <cellStyle name="Followed Hyperlink" xfId="3902" builtinId="9" hidden="1"/>
    <cellStyle name="Followed Hyperlink" xfId="3898" builtinId="9" hidden="1"/>
    <cellStyle name="Followed Hyperlink" xfId="3894" builtinId="9" hidden="1"/>
    <cellStyle name="Followed Hyperlink" xfId="3890" builtinId="9" hidden="1"/>
    <cellStyle name="Followed Hyperlink" xfId="3886" builtinId="9" hidden="1"/>
    <cellStyle name="Followed Hyperlink" xfId="3882" builtinId="9" hidden="1"/>
    <cellStyle name="Followed Hyperlink" xfId="3878" builtinId="9" hidden="1"/>
    <cellStyle name="Followed Hyperlink" xfId="3874" builtinId="9" hidden="1"/>
    <cellStyle name="Followed Hyperlink" xfId="3870" builtinId="9" hidden="1"/>
    <cellStyle name="Followed Hyperlink" xfId="3866" builtinId="9" hidden="1"/>
    <cellStyle name="Followed Hyperlink" xfId="3862" builtinId="9" hidden="1"/>
    <cellStyle name="Followed Hyperlink" xfId="3858" builtinId="9" hidden="1"/>
    <cellStyle name="Followed Hyperlink" xfId="3854" builtinId="9" hidden="1"/>
    <cellStyle name="Followed Hyperlink" xfId="3850" builtinId="9" hidden="1"/>
    <cellStyle name="Followed Hyperlink" xfId="3846" builtinId="9" hidden="1"/>
    <cellStyle name="Followed Hyperlink" xfId="3842" builtinId="9" hidden="1"/>
    <cellStyle name="Followed Hyperlink" xfId="3838" builtinId="9" hidden="1"/>
    <cellStyle name="Followed Hyperlink" xfId="3834" builtinId="9" hidden="1"/>
    <cellStyle name="Followed Hyperlink" xfId="3830" builtinId="9" hidden="1"/>
    <cellStyle name="Followed Hyperlink" xfId="3826" builtinId="9" hidden="1"/>
    <cellStyle name="Followed Hyperlink" xfId="3822" builtinId="9" hidden="1"/>
    <cellStyle name="Followed Hyperlink" xfId="3818" builtinId="9" hidden="1"/>
    <cellStyle name="Followed Hyperlink" xfId="3814" builtinId="9" hidden="1"/>
    <cellStyle name="Followed Hyperlink" xfId="3810" builtinId="9" hidden="1"/>
    <cellStyle name="Followed Hyperlink" xfId="3806" builtinId="9" hidden="1"/>
    <cellStyle name="Followed Hyperlink" xfId="3802" builtinId="9" hidden="1"/>
    <cellStyle name="Followed Hyperlink" xfId="3798" builtinId="9" hidden="1"/>
    <cellStyle name="Followed Hyperlink" xfId="3794" builtinId="9" hidden="1"/>
    <cellStyle name="Followed Hyperlink" xfId="3790" builtinId="9" hidden="1"/>
    <cellStyle name="Followed Hyperlink" xfId="3786" builtinId="9" hidden="1"/>
    <cellStyle name="Followed Hyperlink" xfId="3782" builtinId="9" hidden="1"/>
    <cellStyle name="Followed Hyperlink" xfId="3778" builtinId="9" hidden="1"/>
    <cellStyle name="Followed Hyperlink" xfId="3774" builtinId="9" hidden="1"/>
    <cellStyle name="Followed Hyperlink" xfId="3770" builtinId="9" hidden="1"/>
    <cellStyle name="Followed Hyperlink" xfId="3766" builtinId="9" hidden="1"/>
    <cellStyle name="Followed Hyperlink" xfId="3762" builtinId="9" hidden="1"/>
    <cellStyle name="Followed Hyperlink" xfId="3758" builtinId="9" hidden="1"/>
    <cellStyle name="Followed Hyperlink" xfId="3754" builtinId="9" hidden="1"/>
    <cellStyle name="Followed Hyperlink" xfId="3750" builtinId="9" hidden="1"/>
    <cellStyle name="Followed Hyperlink" xfId="3746" builtinId="9" hidden="1"/>
    <cellStyle name="Followed Hyperlink" xfId="3742" builtinId="9" hidden="1"/>
    <cellStyle name="Followed Hyperlink" xfId="3738" builtinId="9" hidden="1"/>
    <cellStyle name="Followed Hyperlink" xfId="3734" builtinId="9" hidden="1"/>
    <cellStyle name="Followed Hyperlink" xfId="3730" builtinId="9" hidden="1"/>
    <cellStyle name="Followed Hyperlink" xfId="3726" builtinId="9" hidden="1"/>
    <cellStyle name="Followed Hyperlink" xfId="3722" builtinId="9" hidden="1"/>
    <cellStyle name="Followed Hyperlink" xfId="3718" builtinId="9" hidden="1"/>
    <cellStyle name="Followed Hyperlink" xfId="3714" builtinId="9" hidden="1"/>
    <cellStyle name="Followed Hyperlink" xfId="3710" builtinId="9" hidden="1"/>
    <cellStyle name="Followed Hyperlink" xfId="3706" builtinId="9" hidden="1"/>
    <cellStyle name="Followed Hyperlink" xfId="3702" builtinId="9" hidden="1"/>
    <cellStyle name="Followed Hyperlink" xfId="3698" builtinId="9" hidden="1"/>
    <cellStyle name="Followed Hyperlink" xfId="3694" builtinId="9" hidden="1"/>
    <cellStyle name="Followed Hyperlink" xfId="3690" builtinId="9" hidden="1"/>
    <cellStyle name="Followed Hyperlink" xfId="3686" builtinId="9" hidden="1"/>
    <cellStyle name="Followed Hyperlink" xfId="3682" builtinId="9" hidden="1"/>
    <cellStyle name="Followed Hyperlink" xfId="3678" builtinId="9" hidden="1"/>
    <cellStyle name="Followed Hyperlink" xfId="3674" builtinId="9" hidden="1"/>
    <cellStyle name="Followed Hyperlink" xfId="3670" builtinId="9" hidden="1"/>
    <cellStyle name="Followed Hyperlink" xfId="3666" builtinId="9" hidden="1"/>
    <cellStyle name="Followed Hyperlink" xfId="3662" builtinId="9" hidden="1"/>
    <cellStyle name="Followed Hyperlink" xfId="3658" builtinId="9" hidden="1"/>
    <cellStyle name="Followed Hyperlink" xfId="3654" builtinId="9" hidden="1"/>
    <cellStyle name="Followed Hyperlink" xfId="3650" builtinId="9" hidden="1"/>
    <cellStyle name="Followed Hyperlink" xfId="3646" builtinId="9" hidden="1"/>
    <cellStyle name="Followed Hyperlink" xfId="3642" builtinId="9" hidden="1"/>
    <cellStyle name="Followed Hyperlink" xfId="3638" builtinId="9" hidden="1"/>
    <cellStyle name="Followed Hyperlink" xfId="3634" builtinId="9" hidden="1"/>
    <cellStyle name="Followed Hyperlink" xfId="3630" builtinId="9" hidden="1"/>
    <cellStyle name="Followed Hyperlink" xfId="3626" builtinId="9" hidden="1"/>
    <cellStyle name="Followed Hyperlink" xfId="3622" builtinId="9" hidden="1"/>
    <cellStyle name="Followed Hyperlink" xfId="3618" builtinId="9" hidden="1"/>
    <cellStyle name="Followed Hyperlink" xfId="3614" builtinId="9" hidden="1"/>
    <cellStyle name="Followed Hyperlink" xfId="3610" builtinId="9" hidden="1"/>
    <cellStyle name="Followed Hyperlink" xfId="3606" builtinId="9" hidden="1"/>
    <cellStyle name="Followed Hyperlink" xfId="3602" builtinId="9" hidden="1"/>
    <cellStyle name="Followed Hyperlink" xfId="3598" builtinId="9" hidden="1"/>
    <cellStyle name="Followed Hyperlink" xfId="3594" builtinId="9" hidden="1"/>
    <cellStyle name="Followed Hyperlink" xfId="3590" builtinId="9" hidden="1"/>
    <cellStyle name="Followed Hyperlink" xfId="3586" builtinId="9" hidden="1"/>
    <cellStyle name="Followed Hyperlink" xfId="3582" builtinId="9" hidden="1"/>
    <cellStyle name="Followed Hyperlink" xfId="3578" builtinId="9" hidden="1"/>
    <cellStyle name="Followed Hyperlink" xfId="3574" builtinId="9" hidden="1"/>
    <cellStyle name="Followed Hyperlink" xfId="3570" builtinId="9" hidden="1"/>
    <cellStyle name="Followed Hyperlink" xfId="3566" builtinId="9" hidden="1"/>
    <cellStyle name="Followed Hyperlink" xfId="3562" builtinId="9" hidden="1"/>
    <cellStyle name="Followed Hyperlink" xfId="3558" builtinId="9" hidden="1"/>
    <cellStyle name="Followed Hyperlink" xfId="3554" builtinId="9" hidden="1"/>
    <cellStyle name="Followed Hyperlink" xfId="3550" builtinId="9" hidden="1"/>
    <cellStyle name="Followed Hyperlink" xfId="3546" builtinId="9" hidden="1"/>
    <cellStyle name="Followed Hyperlink" xfId="3542" builtinId="9" hidden="1"/>
    <cellStyle name="Followed Hyperlink" xfId="3538" builtinId="9" hidden="1"/>
    <cellStyle name="Followed Hyperlink" xfId="3534" builtinId="9" hidden="1"/>
    <cellStyle name="Followed Hyperlink" xfId="3530" builtinId="9" hidden="1"/>
    <cellStyle name="Followed Hyperlink" xfId="3526" builtinId="9" hidden="1"/>
    <cellStyle name="Followed Hyperlink" xfId="3522" builtinId="9" hidden="1"/>
    <cellStyle name="Followed Hyperlink" xfId="3518" builtinId="9" hidden="1"/>
    <cellStyle name="Followed Hyperlink" xfId="3514" builtinId="9" hidden="1"/>
    <cellStyle name="Followed Hyperlink" xfId="3510" builtinId="9" hidden="1"/>
    <cellStyle name="Followed Hyperlink" xfId="3506" builtinId="9" hidden="1"/>
    <cellStyle name="Followed Hyperlink" xfId="3502" builtinId="9" hidden="1"/>
    <cellStyle name="Followed Hyperlink" xfId="3498" builtinId="9" hidden="1"/>
    <cellStyle name="Followed Hyperlink" xfId="3494" builtinId="9" hidden="1"/>
    <cellStyle name="Followed Hyperlink" xfId="3490" builtinId="9" hidden="1"/>
    <cellStyle name="Followed Hyperlink" xfId="3486" builtinId="9" hidden="1"/>
    <cellStyle name="Followed Hyperlink" xfId="3482" builtinId="9" hidden="1"/>
    <cellStyle name="Followed Hyperlink" xfId="3478" builtinId="9" hidden="1"/>
    <cellStyle name="Followed Hyperlink" xfId="3474" builtinId="9" hidden="1"/>
    <cellStyle name="Followed Hyperlink" xfId="3470" builtinId="9" hidden="1"/>
    <cellStyle name="Followed Hyperlink" xfId="3466" builtinId="9" hidden="1"/>
    <cellStyle name="Followed Hyperlink" xfId="3462" builtinId="9" hidden="1"/>
    <cellStyle name="Followed Hyperlink" xfId="3458" builtinId="9" hidden="1"/>
    <cellStyle name="Followed Hyperlink" xfId="3454" builtinId="9" hidden="1"/>
    <cellStyle name="Followed Hyperlink" xfId="3450" builtinId="9" hidden="1"/>
    <cellStyle name="Followed Hyperlink" xfId="3446" builtinId="9" hidden="1"/>
    <cellStyle name="Followed Hyperlink" xfId="3442" builtinId="9" hidden="1"/>
    <cellStyle name="Followed Hyperlink" xfId="3438" builtinId="9" hidden="1"/>
    <cellStyle name="Followed Hyperlink" xfId="3434" builtinId="9" hidden="1"/>
    <cellStyle name="Followed Hyperlink" xfId="3430" builtinId="9" hidden="1"/>
    <cellStyle name="Followed Hyperlink" xfId="3426" builtinId="9" hidden="1"/>
    <cellStyle name="Followed Hyperlink" xfId="3422" builtinId="9" hidden="1"/>
    <cellStyle name="Followed Hyperlink" xfId="3418" builtinId="9" hidden="1"/>
    <cellStyle name="Followed Hyperlink" xfId="3414" builtinId="9" hidden="1"/>
    <cellStyle name="Followed Hyperlink" xfId="3410" builtinId="9" hidden="1"/>
    <cellStyle name="Followed Hyperlink" xfId="3406" builtinId="9" hidden="1"/>
    <cellStyle name="Followed Hyperlink" xfId="3402" builtinId="9" hidden="1"/>
    <cellStyle name="Followed Hyperlink" xfId="3398" builtinId="9" hidden="1"/>
    <cellStyle name="Followed Hyperlink" xfId="3394" builtinId="9" hidden="1"/>
    <cellStyle name="Followed Hyperlink" xfId="3390" builtinId="9" hidden="1"/>
    <cellStyle name="Followed Hyperlink" xfId="3386" builtinId="9" hidden="1"/>
    <cellStyle name="Followed Hyperlink" xfId="3382" builtinId="9" hidden="1"/>
    <cellStyle name="Followed Hyperlink" xfId="3378" builtinId="9" hidden="1"/>
    <cellStyle name="Followed Hyperlink" xfId="3374" builtinId="9" hidden="1"/>
    <cellStyle name="Followed Hyperlink" xfId="3370" builtinId="9" hidden="1"/>
    <cellStyle name="Followed Hyperlink" xfId="3366" builtinId="9" hidden="1"/>
    <cellStyle name="Followed Hyperlink" xfId="3362" builtinId="9" hidden="1"/>
    <cellStyle name="Followed Hyperlink" xfId="3358" builtinId="9" hidden="1"/>
    <cellStyle name="Followed Hyperlink" xfId="3354" builtinId="9" hidden="1"/>
    <cellStyle name="Followed Hyperlink" xfId="3350" builtinId="9" hidden="1"/>
    <cellStyle name="Followed Hyperlink" xfId="3346" builtinId="9" hidden="1"/>
    <cellStyle name="Followed Hyperlink" xfId="3342" builtinId="9" hidden="1"/>
    <cellStyle name="Followed Hyperlink" xfId="3338" builtinId="9" hidden="1"/>
    <cellStyle name="Followed Hyperlink" xfId="3334" builtinId="9" hidden="1"/>
    <cellStyle name="Followed Hyperlink" xfId="3330" builtinId="9" hidden="1"/>
    <cellStyle name="Followed Hyperlink" xfId="3326" builtinId="9" hidden="1"/>
    <cellStyle name="Followed Hyperlink" xfId="3322" builtinId="9" hidden="1"/>
    <cellStyle name="Followed Hyperlink" xfId="3318" builtinId="9" hidden="1"/>
    <cellStyle name="Followed Hyperlink" xfId="3314" builtinId="9" hidden="1"/>
    <cellStyle name="Followed Hyperlink" xfId="3310" builtinId="9" hidden="1"/>
    <cellStyle name="Followed Hyperlink" xfId="3306" builtinId="9" hidden="1"/>
    <cellStyle name="Followed Hyperlink" xfId="3302" builtinId="9" hidden="1"/>
    <cellStyle name="Followed Hyperlink" xfId="3298" builtinId="9" hidden="1"/>
    <cellStyle name="Followed Hyperlink" xfId="3294" builtinId="9" hidden="1"/>
    <cellStyle name="Followed Hyperlink" xfId="3290" builtinId="9" hidden="1"/>
    <cellStyle name="Followed Hyperlink" xfId="3286" builtinId="9" hidden="1"/>
    <cellStyle name="Followed Hyperlink" xfId="3282" builtinId="9" hidden="1"/>
    <cellStyle name="Followed Hyperlink" xfId="3278" builtinId="9" hidden="1"/>
    <cellStyle name="Followed Hyperlink" xfId="3274" builtinId="9" hidden="1"/>
    <cellStyle name="Followed Hyperlink" xfId="3270" builtinId="9" hidden="1"/>
    <cellStyle name="Followed Hyperlink" xfId="3266" builtinId="9" hidden="1"/>
    <cellStyle name="Followed Hyperlink" xfId="3262" builtinId="9" hidden="1"/>
    <cellStyle name="Followed Hyperlink" xfId="3258" builtinId="9" hidden="1"/>
    <cellStyle name="Followed Hyperlink" xfId="3254" builtinId="9" hidden="1"/>
    <cellStyle name="Followed Hyperlink" xfId="3250" builtinId="9" hidden="1"/>
    <cellStyle name="Followed Hyperlink" xfId="3246" builtinId="9" hidden="1"/>
    <cellStyle name="Followed Hyperlink" xfId="3242" builtinId="9" hidden="1"/>
    <cellStyle name="Followed Hyperlink" xfId="3238" builtinId="9" hidden="1"/>
    <cellStyle name="Followed Hyperlink" xfId="3234" builtinId="9" hidden="1"/>
    <cellStyle name="Followed Hyperlink" xfId="3230" builtinId="9" hidden="1"/>
    <cellStyle name="Followed Hyperlink" xfId="3226" builtinId="9" hidden="1"/>
    <cellStyle name="Followed Hyperlink" xfId="3222" builtinId="9" hidden="1"/>
    <cellStyle name="Followed Hyperlink" xfId="3218" builtinId="9" hidden="1"/>
    <cellStyle name="Followed Hyperlink" xfId="3214" builtinId="9" hidden="1"/>
    <cellStyle name="Followed Hyperlink" xfId="3210" builtinId="9" hidden="1"/>
    <cellStyle name="Followed Hyperlink" xfId="3206" builtinId="9" hidden="1"/>
    <cellStyle name="Followed Hyperlink" xfId="3202" builtinId="9" hidden="1"/>
    <cellStyle name="Followed Hyperlink" xfId="3198" builtinId="9" hidden="1"/>
    <cellStyle name="Followed Hyperlink" xfId="3194" builtinId="9" hidden="1"/>
    <cellStyle name="Followed Hyperlink" xfId="3190" builtinId="9" hidden="1"/>
    <cellStyle name="Followed Hyperlink" xfId="3186" builtinId="9" hidden="1"/>
    <cellStyle name="Followed Hyperlink" xfId="3182" builtinId="9" hidden="1"/>
    <cellStyle name="Followed Hyperlink" xfId="3178" builtinId="9" hidden="1"/>
    <cellStyle name="Followed Hyperlink" xfId="3174" builtinId="9" hidden="1"/>
    <cellStyle name="Followed Hyperlink" xfId="3170" builtinId="9" hidden="1"/>
    <cellStyle name="Followed Hyperlink" xfId="3166" builtinId="9" hidden="1"/>
    <cellStyle name="Followed Hyperlink" xfId="3162" builtinId="9" hidden="1"/>
    <cellStyle name="Followed Hyperlink" xfId="3158" builtinId="9" hidden="1"/>
    <cellStyle name="Followed Hyperlink" xfId="3154" builtinId="9" hidden="1"/>
    <cellStyle name="Followed Hyperlink" xfId="3150" builtinId="9" hidden="1"/>
    <cellStyle name="Followed Hyperlink" xfId="3146" builtinId="9" hidden="1"/>
    <cellStyle name="Followed Hyperlink" xfId="3142" builtinId="9" hidden="1"/>
    <cellStyle name="Followed Hyperlink" xfId="3138" builtinId="9" hidden="1"/>
    <cellStyle name="Followed Hyperlink" xfId="3134" builtinId="9" hidden="1"/>
    <cellStyle name="Followed Hyperlink" xfId="3130" builtinId="9" hidden="1"/>
    <cellStyle name="Followed Hyperlink" xfId="3126" builtinId="9" hidden="1"/>
    <cellStyle name="Followed Hyperlink" xfId="3122" builtinId="9" hidden="1"/>
    <cellStyle name="Followed Hyperlink" xfId="3118" builtinId="9" hidden="1"/>
    <cellStyle name="Followed Hyperlink" xfId="3114" builtinId="9" hidden="1"/>
    <cellStyle name="Followed Hyperlink" xfId="3110" builtinId="9" hidden="1"/>
    <cellStyle name="Followed Hyperlink" xfId="3106" builtinId="9" hidden="1"/>
    <cellStyle name="Followed Hyperlink" xfId="3102" builtinId="9" hidden="1"/>
    <cellStyle name="Followed Hyperlink" xfId="3098" builtinId="9" hidden="1"/>
    <cellStyle name="Followed Hyperlink" xfId="3094" builtinId="9" hidden="1"/>
    <cellStyle name="Followed Hyperlink" xfId="3090" builtinId="9" hidden="1"/>
    <cellStyle name="Followed Hyperlink" xfId="3086" builtinId="9" hidden="1"/>
    <cellStyle name="Followed Hyperlink" xfId="3082" builtinId="9" hidden="1"/>
    <cellStyle name="Followed Hyperlink" xfId="3078" builtinId="9" hidden="1"/>
    <cellStyle name="Followed Hyperlink" xfId="3074" builtinId="9" hidden="1"/>
    <cellStyle name="Followed Hyperlink" xfId="3070" builtinId="9" hidden="1"/>
    <cellStyle name="Followed Hyperlink" xfId="3066" builtinId="9" hidden="1"/>
    <cellStyle name="Followed Hyperlink" xfId="3062" builtinId="9" hidden="1"/>
    <cellStyle name="Followed Hyperlink" xfId="3058" builtinId="9" hidden="1"/>
    <cellStyle name="Followed Hyperlink" xfId="3054" builtinId="9" hidden="1"/>
    <cellStyle name="Followed Hyperlink" xfId="3050" builtinId="9" hidden="1"/>
    <cellStyle name="Followed Hyperlink" xfId="3046" builtinId="9" hidden="1"/>
    <cellStyle name="Followed Hyperlink" xfId="3042" builtinId="9" hidden="1"/>
    <cellStyle name="Followed Hyperlink" xfId="3038" builtinId="9" hidden="1"/>
    <cellStyle name="Followed Hyperlink" xfId="3034" builtinId="9" hidden="1"/>
    <cellStyle name="Followed Hyperlink" xfId="3030" builtinId="9" hidden="1"/>
    <cellStyle name="Followed Hyperlink" xfId="3026" builtinId="9" hidden="1"/>
    <cellStyle name="Followed Hyperlink" xfId="3022" builtinId="9" hidden="1"/>
    <cellStyle name="Followed Hyperlink" xfId="3018" builtinId="9" hidden="1"/>
    <cellStyle name="Followed Hyperlink" xfId="3014" builtinId="9" hidden="1"/>
    <cellStyle name="Followed Hyperlink" xfId="3010" builtinId="9" hidden="1"/>
    <cellStyle name="Followed Hyperlink" xfId="3006" builtinId="9" hidden="1"/>
    <cellStyle name="Followed Hyperlink" xfId="3002" builtinId="9" hidden="1"/>
    <cellStyle name="Followed Hyperlink" xfId="2998" builtinId="9" hidden="1"/>
    <cellStyle name="Followed Hyperlink" xfId="2994" builtinId="9" hidden="1"/>
    <cellStyle name="Followed Hyperlink" xfId="2990" builtinId="9" hidden="1"/>
    <cellStyle name="Followed Hyperlink" xfId="2986" builtinId="9" hidden="1"/>
    <cellStyle name="Followed Hyperlink" xfId="2982" builtinId="9" hidden="1"/>
    <cellStyle name="Followed Hyperlink" xfId="2978" builtinId="9" hidden="1"/>
    <cellStyle name="Followed Hyperlink" xfId="2974" builtinId="9" hidden="1"/>
    <cellStyle name="Followed Hyperlink" xfId="2970" builtinId="9" hidden="1"/>
    <cellStyle name="Followed Hyperlink" xfId="2966" builtinId="9" hidden="1"/>
    <cellStyle name="Followed Hyperlink" xfId="2962" builtinId="9" hidden="1"/>
    <cellStyle name="Followed Hyperlink" xfId="2958" builtinId="9" hidden="1"/>
    <cellStyle name="Followed Hyperlink" xfId="2954" builtinId="9" hidden="1"/>
    <cellStyle name="Followed Hyperlink" xfId="2950" builtinId="9" hidden="1"/>
    <cellStyle name="Followed Hyperlink" xfId="2946" builtinId="9" hidden="1"/>
    <cellStyle name="Followed Hyperlink" xfId="2942" builtinId="9" hidden="1"/>
    <cellStyle name="Followed Hyperlink" xfId="2938" builtinId="9" hidden="1"/>
    <cellStyle name="Followed Hyperlink" xfId="2934" builtinId="9" hidden="1"/>
    <cellStyle name="Followed Hyperlink" xfId="2930" builtinId="9" hidden="1"/>
    <cellStyle name="Followed Hyperlink" xfId="2926" builtinId="9" hidden="1"/>
    <cellStyle name="Followed Hyperlink" xfId="2922" builtinId="9" hidden="1"/>
    <cellStyle name="Followed Hyperlink" xfId="2918" builtinId="9" hidden="1"/>
    <cellStyle name="Followed Hyperlink" xfId="2914" builtinId="9" hidden="1"/>
    <cellStyle name="Followed Hyperlink" xfId="2910" builtinId="9" hidden="1"/>
    <cellStyle name="Followed Hyperlink" xfId="2906" builtinId="9" hidden="1"/>
    <cellStyle name="Followed Hyperlink" xfId="2902" builtinId="9" hidden="1"/>
    <cellStyle name="Followed Hyperlink" xfId="2898" builtinId="9" hidden="1"/>
    <cellStyle name="Followed Hyperlink" xfId="2894" builtinId="9" hidden="1"/>
    <cellStyle name="Followed Hyperlink" xfId="2890" builtinId="9" hidden="1"/>
    <cellStyle name="Followed Hyperlink" xfId="2886" builtinId="9" hidden="1"/>
    <cellStyle name="Followed Hyperlink" xfId="2882" builtinId="9" hidden="1"/>
    <cellStyle name="Followed Hyperlink" xfId="2878" builtinId="9" hidden="1"/>
    <cellStyle name="Followed Hyperlink" xfId="2874" builtinId="9" hidden="1"/>
    <cellStyle name="Followed Hyperlink" xfId="2870" builtinId="9" hidden="1"/>
    <cellStyle name="Followed Hyperlink" xfId="2866" builtinId="9" hidden="1"/>
    <cellStyle name="Followed Hyperlink" xfId="2862" builtinId="9" hidden="1"/>
    <cellStyle name="Followed Hyperlink" xfId="2858" builtinId="9" hidden="1"/>
    <cellStyle name="Followed Hyperlink" xfId="2854" builtinId="9" hidden="1"/>
    <cellStyle name="Followed Hyperlink" xfId="2850" builtinId="9" hidden="1"/>
    <cellStyle name="Followed Hyperlink" xfId="2846" builtinId="9" hidden="1"/>
    <cellStyle name="Followed Hyperlink" xfId="2842" builtinId="9" hidden="1"/>
    <cellStyle name="Followed Hyperlink" xfId="2838" builtinId="9" hidden="1"/>
    <cellStyle name="Followed Hyperlink" xfId="2834" builtinId="9" hidden="1"/>
    <cellStyle name="Followed Hyperlink" xfId="2830" builtinId="9" hidden="1"/>
    <cellStyle name="Followed Hyperlink" xfId="2826" builtinId="9" hidden="1"/>
    <cellStyle name="Followed Hyperlink" xfId="2822" builtinId="9" hidden="1"/>
    <cellStyle name="Followed Hyperlink" xfId="2818" builtinId="9" hidden="1"/>
    <cellStyle name="Followed Hyperlink" xfId="2814" builtinId="9" hidden="1"/>
    <cellStyle name="Followed Hyperlink" xfId="2810" builtinId="9" hidden="1"/>
    <cellStyle name="Followed Hyperlink" xfId="2806" builtinId="9" hidden="1"/>
    <cellStyle name="Followed Hyperlink" xfId="2802" builtinId="9" hidden="1"/>
    <cellStyle name="Followed Hyperlink" xfId="2798" builtinId="9" hidden="1"/>
    <cellStyle name="Followed Hyperlink" xfId="2794" builtinId="9" hidden="1"/>
    <cellStyle name="Followed Hyperlink" xfId="2790" builtinId="9" hidden="1"/>
    <cellStyle name="Followed Hyperlink" xfId="2786" builtinId="9" hidden="1"/>
    <cellStyle name="Followed Hyperlink" xfId="2782" builtinId="9" hidden="1"/>
    <cellStyle name="Followed Hyperlink" xfId="2778" builtinId="9" hidden="1"/>
    <cellStyle name="Followed Hyperlink" xfId="2774" builtinId="9" hidden="1"/>
    <cellStyle name="Followed Hyperlink" xfId="2770" builtinId="9" hidden="1"/>
    <cellStyle name="Followed Hyperlink" xfId="2766" builtinId="9" hidden="1"/>
    <cellStyle name="Followed Hyperlink" xfId="2762" builtinId="9" hidden="1"/>
    <cellStyle name="Followed Hyperlink" xfId="2758" builtinId="9" hidden="1"/>
    <cellStyle name="Followed Hyperlink" xfId="2754" builtinId="9" hidden="1"/>
    <cellStyle name="Followed Hyperlink" xfId="2750" builtinId="9" hidden="1"/>
    <cellStyle name="Followed Hyperlink" xfId="2746" builtinId="9" hidden="1"/>
    <cellStyle name="Followed Hyperlink" xfId="2742" builtinId="9" hidden="1"/>
    <cellStyle name="Followed Hyperlink" xfId="2738" builtinId="9" hidden="1"/>
    <cellStyle name="Followed Hyperlink" xfId="2734" builtinId="9" hidden="1"/>
    <cellStyle name="Followed Hyperlink" xfId="2730" builtinId="9" hidden="1"/>
    <cellStyle name="Followed Hyperlink" xfId="2726" builtinId="9" hidden="1"/>
    <cellStyle name="Followed Hyperlink" xfId="2722" builtinId="9" hidden="1"/>
    <cellStyle name="Followed Hyperlink" xfId="2718" builtinId="9" hidden="1"/>
    <cellStyle name="Followed Hyperlink" xfId="2714" builtinId="9" hidden="1"/>
    <cellStyle name="Followed Hyperlink" xfId="2710" builtinId="9" hidden="1"/>
    <cellStyle name="Followed Hyperlink" xfId="2706" builtinId="9" hidden="1"/>
    <cellStyle name="Followed Hyperlink" xfId="2702" builtinId="9" hidden="1"/>
    <cellStyle name="Followed Hyperlink" xfId="2698" builtinId="9" hidden="1"/>
    <cellStyle name="Followed Hyperlink" xfId="2694" builtinId="9" hidden="1"/>
    <cellStyle name="Followed Hyperlink" xfId="2690" builtinId="9" hidden="1"/>
    <cellStyle name="Followed Hyperlink" xfId="2686" builtinId="9" hidden="1"/>
    <cellStyle name="Followed Hyperlink" xfId="2682" builtinId="9" hidden="1"/>
    <cellStyle name="Followed Hyperlink" xfId="2678" builtinId="9" hidden="1"/>
    <cellStyle name="Followed Hyperlink" xfId="2674" builtinId="9" hidden="1"/>
    <cellStyle name="Followed Hyperlink" xfId="2670" builtinId="9" hidden="1"/>
    <cellStyle name="Followed Hyperlink" xfId="2666" builtinId="9" hidden="1"/>
    <cellStyle name="Followed Hyperlink" xfId="2662" builtinId="9" hidden="1"/>
    <cellStyle name="Followed Hyperlink" xfId="2658" builtinId="9" hidden="1"/>
    <cellStyle name="Followed Hyperlink" xfId="2654" builtinId="9" hidden="1"/>
    <cellStyle name="Followed Hyperlink" xfId="2650" builtinId="9" hidden="1"/>
    <cellStyle name="Followed Hyperlink" xfId="2646" builtinId="9" hidden="1"/>
    <cellStyle name="Followed Hyperlink" xfId="2642" builtinId="9" hidden="1"/>
    <cellStyle name="Followed Hyperlink" xfId="2638" builtinId="9" hidden="1"/>
    <cellStyle name="Followed Hyperlink" xfId="2634" builtinId="9" hidden="1"/>
    <cellStyle name="Followed Hyperlink" xfId="2630" builtinId="9" hidden="1"/>
    <cellStyle name="Followed Hyperlink" xfId="2626" builtinId="9" hidden="1"/>
    <cellStyle name="Followed Hyperlink" xfId="2622" builtinId="9" hidden="1"/>
    <cellStyle name="Followed Hyperlink" xfId="2618" builtinId="9" hidden="1"/>
    <cellStyle name="Followed Hyperlink" xfId="2614" builtinId="9" hidden="1"/>
    <cellStyle name="Followed Hyperlink" xfId="2610" builtinId="9" hidden="1"/>
    <cellStyle name="Followed Hyperlink" xfId="2606" builtinId="9" hidden="1"/>
    <cellStyle name="Followed Hyperlink" xfId="2602" builtinId="9" hidden="1"/>
    <cellStyle name="Followed Hyperlink" xfId="2598" builtinId="9" hidden="1"/>
    <cellStyle name="Followed Hyperlink" xfId="2594" builtinId="9" hidden="1"/>
    <cellStyle name="Followed Hyperlink" xfId="2590" builtinId="9" hidden="1"/>
    <cellStyle name="Followed Hyperlink" xfId="2586" builtinId="9" hidden="1"/>
    <cellStyle name="Followed Hyperlink" xfId="2582" builtinId="9" hidden="1"/>
    <cellStyle name="Followed Hyperlink" xfId="2578" builtinId="9" hidden="1"/>
    <cellStyle name="Followed Hyperlink" xfId="2574" builtinId="9" hidden="1"/>
    <cellStyle name="Followed Hyperlink" xfId="2570" builtinId="9" hidden="1"/>
    <cellStyle name="Followed Hyperlink" xfId="2566" builtinId="9" hidden="1"/>
    <cellStyle name="Followed Hyperlink" xfId="2562" builtinId="9" hidden="1"/>
    <cellStyle name="Followed Hyperlink" xfId="2558" builtinId="9" hidden="1"/>
    <cellStyle name="Followed Hyperlink" xfId="2554" builtinId="9" hidden="1"/>
    <cellStyle name="Followed Hyperlink" xfId="2550" builtinId="9" hidden="1"/>
    <cellStyle name="Followed Hyperlink" xfId="2546" builtinId="9" hidden="1"/>
    <cellStyle name="Followed Hyperlink" xfId="2542" builtinId="9" hidden="1"/>
    <cellStyle name="Followed Hyperlink" xfId="2538" builtinId="9" hidden="1"/>
    <cellStyle name="Followed Hyperlink" xfId="2534" builtinId="9" hidden="1"/>
    <cellStyle name="Followed Hyperlink" xfId="2530" builtinId="9" hidden="1"/>
    <cellStyle name="Followed Hyperlink" xfId="2526" builtinId="9" hidden="1"/>
    <cellStyle name="Followed Hyperlink" xfId="2522" builtinId="9" hidden="1"/>
    <cellStyle name="Followed Hyperlink" xfId="2518" builtinId="9" hidden="1"/>
    <cellStyle name="Followed Hyperlink" xfId="2514" builtinId="9" hidden="1"/>
    <cellStyle name="Followed Hyperlink" xfId="2510" builtinId="9" hidden="1"/>
    <cellStyle name="Followed Hyperlink" xfId="2506" builtinId="9" hidden="1"/>
    <cellStyle name="Followed Hyperlink" xfId="2502" builtinId="9" hidden="1"/>
    <cellStyle name="Followed Hyperlink" xfId="2498" builtinId="9" hidden="1"/>
    <cellStyle name="Followed Hyperlink" xfId="2494" builtinId="9" hidden="1"/>
    <cellStyle name="Followed Hyperlink" xfId="2490" builtinId="9" hidden="1"/>
    <cellStyle name="Followed Hyperlink" xfId="2486" builtinId="9" hidden="1"/>
    <cellStyle name="Followed Hyperlink" xfId="2482" builtinId="9" hidden="1"/>
    <cellStyle name="Followed Hyperlink" xfId="2478" builtinId="9" hidden="1"/>
    <cellStyle name="Followed Hyperlink" xfId="2474" builtinId="9" hidden="1"/>
    <cellStyle name="Followed Hyperlink" xfId="2470" builtinId="9" hidden="1"/>
    <cellStyle name="Followed Hyperlink" xfId="2466" builtinId="9" hidden="1"/>
    <cellStyle name="Followed Hyperlink" xfId="2462" builtinId="9" hidden="1"/>
    <cellStyle name="Followed Hyperlink" xfId="2458" builtinId="9" hidden="1"/>
    <cellStyle name="Followed Hyperlink" xfId="2454" builtinId="9" hidden="1"/>
    <cellStyle name="Followed Hyperlink" xfId="2450" builtinId="9" hidden="1"/>
    <cellStyle name="Followed Hyperlink" xfId="2446" builtinId="9" hidden="1"/>
    <cellStyle name="Followed Hyperlink" xfId="2442" builtinId="9" hidden="1"/>
    <cellStyle name="Followed Hyperlink" xfId="2438" builtinId="9" hidden="1"/>
    <cellStyle name="Followed Hyperlink" xfId="2434" builtinId="9" hidden="1"/>
    <cellStyle name="Followed Hyperlink" xfId="2430" builtinId="9" hidden="1"/>
    <cellStyle name="Followed Hyperlink" xfId="2426" builtinId="9" hidden="1"/>
    <cellStyle name="Followed Hyperlink" xfId="2422" builtinId="9" hidden="1"/>
    <cellStyle name="Followed Hyperlink" xfId="2418" builtinId="9" hidden="1"/>
    <cellStyle name="Followed Hyperlink" xfId="2414" builtinId="9" hidden="1"/>
    <cellStyle name="Followed Hyperlink" xfId="2410" builtinId="9" hidden="1"/>
    <cellStyle name="Followed Hyperlink" xfId="2406" builtinId="9" hidden="1"/>
    <cellStyle name="Followed Hyperlink" xfId="2402" builtinId="9" hidden="1"/>
    <cellStyle name="Followed Hyperlink" xfId="2398" builtinId="9" hidden="1"/>
    <cellStyle name="Followed Hyperlink" xfId="2394" builtinId="9" hidden="1"/>
    <cellStyle name="Followed Hyperlink" xfId="2390" builtinId="9" hidden="1"/>
    <cellStyle name="Followed Hyperlink" xfId="2386" builtinId="9" hidden="1"/>
    <cellStyle name="Followed Hyperlink" xfId="2382" builtinId="9" hidden="1"/>
    <cellStyle name="Followed Hyperlink" xfId="2378" builtinId="9" hidden="1"/>
    <cellStyle name="Followed Hyperlink" xfId="2374" builtinId="9" hidden="1"/>
    <cellStyle name="Followed Hyperlink" xfId="2370" builtinId="9" hidden="1"/>
    <cellStyle name="Followed Hyperlink" xfId="2366" builtinId="9" hidden="1"/>
    <cellStyle name="Followed Hyperlink" xfId="2362" builtinId="9" hidden="1"/>
    <cellStyle name="Followed Hyperlink" xfId="2358" builtinId="9" hidden="1"/>
    <cellStyle name="Followed Hyperlink" xfId="2354" builtinId="9" hidden="1"/>
    <cellStyle name="Followed Hyperlink" xfId="2350" builtinId="9" hidden="1"/>
    <cellStyle name="Followed Hyperlink" xfId="2346" builtinId="9" hidden="1"/>
    <cellStyle name="Followed Hyperlink" xfId="2342" builtinId="9" hidden="1"/>
    <cellStyle name="Followed Hyperlink" xfId="2338" builtinId="9" hidden="1"/>
    <cellStyle name="Followed Hyperlink" xfId="2334" builtinId="9" hidden="1"/>
    <cellStyle name="Followed Hyperlink" xfId="2330" builtinId="9" hidden="1"/>
    <cellStyle name="Followed Hyperlink" xfId="2326" builtinId="9" hidden="1"/>
    <cellStyle name="Followed Hyperlink" xfId="2322" builtinId="9" hidden="1"/>
    <cellStyle name="Followed Hyperlink" xfId="2318" builtinId="9" hidden="1"/>
    <cellStyle name="Followed Hyperlink" xfId="2314" builtinId="9" hidden="1"/>
    <cellStyle name="Followed Hyperlink" xfId="2310" builtinId="9" hidden="1"/>
    <cellStyle name="Followed Hyperlink" xfId="2306" builtinId="9" hidden="1"/>
    <cellStyle name="Followed Hyperlink" xfId="2302" builtinId="9" hidden="1"/>
    <cellStyle name="Followed Hyperlink" xfId="2298" builtinId="9" hidden="1"/>
    <cellStyle name="Followed Hyperlink" xfId="2294" builtinId="9" hidden="1"/>
    <cellStyle name="Followed Hyperlink" xfId="2290" builtinId="9" hidden="1"/>
    <cellStyle name="Followed Hyperlink" xfId="2286" builtinId="9" hidden="1"/>
    <cellStyle name="Followed Hyperlink" xfId="2282" builtinId="9" hidden="1"/>
    <cellStyle name="Followed Hyperlink" xfId="2278" builtinId="9" hidden="1"/>
    <cellStyle name="Followed Hyperlink" xfId="2274" builtinId="9" hidden="1"/>
    <cellStyle name="Followed Hyperlink" xfId="2270" builtinId="9" hidden="1"/>
    <cellStyle name="Followed Hyperlink" xfId="2266" builtinId="9" hidden="1"/>
    <cellStyle name="Followed Hyperlink" xfId="2262" builtinId="9" hidden="1"/>
    <cellStyle name="Followed Hyperlink" xfId="2258" builtinId="9" hidden="1"/>
    <cellStyle name="Followed Hyperlink" xfId="2254" builtinId="9" hidden="1"/>
    <cellStyle name="Followed Hyperlink" xfId="2250" builtinId="9" hidden="1"/>
    <cellStyle name="Followed Hyperlink" xfId="2246" builtinId="9" hidden="1"/>
    <cellStyle name="Followed Hyperlink" xfId="2242" builtinId="9" hidden="1"/>
    <cellStyle name="Followed Hyperlink" xfId="2238" builtinId="9" hidden="1"/>
    <cellStyle name="Followed Hyperlink" xfId="2234" builtinId="9" hidden="1"/>
    <cellStyle name="Followed Hyperlink" xfId="2230" builtinId="9" hidden="1"/>
    <cellStyle name="Followed Hyperlink" xfId="2226" builtinId="9" hidden="1"/>
    <cellStyle name="Followed Hyperlink" xfId="2222" builtinId="9" hidden="1"/>
    <cellStyle name="Followed Hyperlink" xfId="2218" builtinId="9" hidden="1"/>
    <cellStyle name="Followed Hyperlink" xfId="2214" builtinId="9" hidden="1"/>
    <cellStyle name="Followed Hyperlink" xfId="2210" builtinId="9" hidden="1"/>
    <cellStyle name="Followed Hyperlink" xfId="2206" builtinId="9" hidden="1"/>
    <cellStyle name="Followed Hyperlink" xfId="2202" builtinId="9" hidden="1"/>
    <cellStyle name="Followed Hyperlink" xfId="2198" builtinId="9" hidden="1"/>
    <cellStyle name="Followed Hyperlink" xfId="2194" builtinId="9" hidden="1"/>
    <cellStyle name="Followed Hyperlink" xfId="2190" builtinId="9" hidden="1"/>
    <cellStyle name="Followed Hyperlink" xfId="2186" builtinId="9" hidden="1"/>
    <cellStyle name="Followed Hyperlink" xfId="2182" builtinId="9" hidden="1"/>
    <cellStyle name="Followed Hyperlink" xfId="2178" builtinId="9" hidden="1"/>
    <cellStyle name="Followed Hyperlink" xfId="2174" builtinId="9" hidden="1"/>
    <cellStyle name="Followed Hyperlink" xfId="2170" builtinId="9" hidden="1"/>
    <cellStyle name="Followed Hyperlink" xfId="2166" builtinId="9" hidden="1"/>
    <cellStyle name="Followed Hyperlink" xfId="2162" builtinId="9" hidden="1"/>
    <cellStyle name="Followed Hyperlink" xfId="2158" builtinId="9" hidden="1"/>
    <cellStyle name="Followed Hyperlink" xfId="2154" builtinId="9" hidden="1"/>
    <cellStyle name="Followed Hyperlink" xfId="2150" builtinId="9" hidden="1"/>
    <cellStyle name="Followed Hyperlink" xfId="2146" builtinId="9" hidden="1"/>
    <cellStyle name="Followed Hyperlink" xfId="2142" builtinId="9" hidden="1"/>
    <cellStyle name="Followed Hyperlink" xfId="2138" builtinId="9" hidden="1"/>
    <cellStyle name="Followed Hyperlink" xfId="2134" builtinId="9" hidden="1"/>
    <cellStyle name="Followed Hyperlink" xfId="2130" builtinId="9" hidden="1"/>
    <cellStyle name="Followed Hyperlink" xfId="2126" builtinId="9" hidden="1"/>
    <cellStyle name="Followed Hyperlink" xfId="2122" builtinId="9" hidden="1"/>
    <cellStyle name="Followed Hyperlink" xfId="2118" builtinId="9" hidden="1"/>
    <cellStyle name="Followed Hyperlink" xfId="2114" builtinId="9" hidden="1"/>
    <cellStyle name="Followed Hyperlink" xfId="2110" builtinId="9" hidden="1"/>
    <cellStyle name="Followed Hyperlink" xfId="2106" builtinId="9" hidden="1"/>
    <cellStyle name="Followed Hyperlink" xfId="2102" builtinId="9" hidden="1"/>
    <cellStyle name="Followed Hyperlink" xfId="2098" builtinId="9" hidden="1"/>
    <cellStyle name="Followed Hyperlink" xfId="2094" builtinId="9" hidden="1"/>
    <cellStyle name="Followed Hyperlink" xfId="2090" builtinId="9" hidden="1"/>
    <cellStyle name="Followed Hyperlink" xfId="2086" builtinId="9" hidden="1"/>
    <cellStyle name="Followed Hyperlink" xfId="2082" builtinId="9" hidden="1"/>
    <cellStyle name="Followed Hyperlink" xfId="2078" builtinId="9" hidden="1"/>
    <cellStyle name="Followed Hyperlink" xfId="2074" builtinId="9" hidden="1"/>
    <cellStyle name="Followed Hyperlink" xfId="2070" builtinId="9" hidden="1"/>
    <cellStyle name="Followed Hyperlink" xfId="2066" builtinId="9" hidden="1"/>
    <cellStyle name="Followed Hyperlink" xfId="2062" builtinId="9" hidden="1"/>
    <cellStyle name="Followed Hyperlink" xfId="2058" builtinId="9" hidden="1"/>
    <cellStyle name="Followed Hyperlink" xfId="2054" builtinId="9" hidden="1"/>
    <cellStyle name="Followed Hyperlink" xfId="2050" builtinId="9" hidden="1"/>
    <cellStyle name="Followed Hyperlink" xfId="2046" builtinId="9" hidden="1"/>
    <cellStyle name="Followed Hyperlink" xfId="2042" builtinId="9" hidden="1"/>
    <cellStyle name="Followed Hyperlink" xfId="2038" builtinId="9" hidden="1"/>
    <cellStyle name="Followed Hyperlink" xfId="2034" builtinId="9" hidden="1"/>
    <cellStyle name="Followed Hyperlink" xfId="2030" builtinId="9" hidden="1"/>
    <cellStyle name="Followed Hyperlink" xfId="2026" builtinId="9" hidden="1"/>
    <cellStyle name="Followed Hyperlink" xfId="2022" builtinId="9" hidden="1"/>
    <cellStyle name="Followed Hyperlink" xfId="2018" builtinId="9" hidden="1"/>
    <cellStyle name="Followed Hyperlink" xfId="2014" builtinId="9" hidden="1"/>
    <cellStyle name="Followed Hyperlink" xfId="2010" builtinId="9" hidden="1"/>
    <cellStyle name="Followed Hyperlink" xfId="2006" builtinId="9" hidden="1"/>
    <cellStyle name="Followed Hyperlink" xfId="2002" builtinId="9" hidden="1"/>
    <cellStyle name="Followed Hyperlink" xfId="1998" builtinId="9" hidden="1"/>
    <cellStyle name="Followed Hyperlink" xfId="1994" builtinId="9" hidden="1"/>
    <cellStyle name="Followed Hyperlink" xfId="1990" builtinId="9" hidden="1"/>
    <cellStyle name="Followed Hyperlink" xfId="1986" builtinId="9" hidden="1"/>
    <cellStyle name="Followed Hyperlink" xfId="1982" builtinId="9" hidden="1"/>
    <cellStyle name="Followed Hyperlink" xfId="1978" builtinId="9" hidden="1"/>
    <cellStyle name="Followed Hyperlink" xfId="1974" builtinId="9" hidden="1"/>
    <cellStyle name="Followed Hyperlink" xfId="1970" builtinId="9" hidden="1"/>
    <cellStyle name="Followed Hyperlink" xfId="1966" builtinId="9" hidden="1"/>
    <cellStyle name="Followed Hyperlink" xfId="1962" builtinId="9" hidden="1"/>
    <cellStyle name="Followed Hyperlink" xfId="1958" builtinId="9" hidden="1"/>
    <cellStyle name="Followed Hyperlink" xfId="1954" builtinId="9" hidden="1"/>
    <cellStyle name="Followed Hyperlink" xfId="1950" builtinId="9" hidden="1"/>
    <cellStyle name="Followed Hyperlink" xfId="1946" builtinId="9" hidden="1"/>
    <cellStyle name="Followed Hyperlink" xfId="1942" builtinId="9" hidden="1"/>
    <cellStyle name="Followed Hyperlink" xfId="1938" builtinId="9" hidden="1"/>
    <cellStyle name="Followed Hyperlink" xfId="1934" builtinId="9" hidden="1"/>
    <cellStyle name="Followed Hyperlink" xfId="1930" builtinId="9" hidden="1"/>
    <cellStyle name="Followed Hyperlink" xfId="1926" builtinId="9" hidden="1"/>
    <cellStyle name="Followed Hyperlink" xfId="1922" builtinId="9" hidden="1"/>
    <cellStyle name="Followed Hyperlink" xfId="1918" builtinId="9" hidden="1"/>
    <cellStyle name="Followed Hyperlink" xfId="1914" builtinId="9" hidden="1"/>
    <cellStyle name="Followed Hyperlink" xfId="1910" builtinId="9" hidden="1"/>
    <cellStyle name="Followed Hyperlink" xfId="1906" builtinId="9" hidden="1"/>
    <cellStyle name="Followed Hyperlink" xfId="1902" builtinId="9" hidden="1"/>
    <cellStyle name="Followed Hyperlink" xfId="1898" builtinId="9" hidden="1"/>
    <cellStyle name="Followed Hyperlink" xfId="1894" builtinId="9" hidden="1"/>
    <cellStyle name="Followed Hyperlink" xfId="1890" builtinId="9" hidden="1"/>
    <cellStyle name="Followed Hyperlink" xfId="1886" builtinId="9" hidden="1"/>
    <cellStyle name="Followed Hyperlink" xfId="1882" builtinId="9" hidden="1"/>
    <cellStyle name="Followed Hyperlink" xfId="1878" builtinId="9" hidden="1"/>
    <cellStyle name="Followed Hyperlink" xfId="1874" builtinId="9" hidden="1"/>
    <cellStyle name="Followed Hyperlink" xfId="1870" builtinId="9" hidden="1"/>
    <cellStyle name="Followed Hyperlink" xfId="1866" builtinId="9" hidden="1"/>
    <cellStyle name="Followed Hyperlink" xfId="1862" builtinId="9" hidden="1"/>
    <cellStyle name="Followed Hyperlink" xfId="1858" builtinId="9" hidden="1"/>
    <cellStyle name="Followed Hyperlink" xfId="1854" builtinId="9" hidden="1"/>
    <cellStyle name="Followed Hyperlink" xfId="1850" builtinId="9" hidden="1"/>
    <cellStyle name="Followed Hyperlink" xfId="1846" builtinId="9" hidden="1"/>
    <cellStyle name="Followed Hyperlink" xfId="1842" builtinId="9" hidden="1"/>
    <cellStyle name="Followed Hyperlink" xfId="1838" builtinId="9" hidden="1"/>
    <cellStyle name="Followed Hyperlink" xfId="1834" builtinId="9" hidden="1"/>
    <cellStyle name="Followed Hyperlink" xfId="1830" builtinId="9" hidden="1"/>
    <cellStyle name="Followed Hyperlink" xfId="1826" builtinId="9" hidden="1"/>
    <cellStyle name="Followed Hyperlink" xfId="1822" builtinId="9" hidden="1"/>
    <cellStyle name="Followed Hyperlink" xfId="1818" builtinId="9" hidden="1"/>
    <cellStyle name="Followed Hyperlink" xfId="1814" builtinId="9" hidden="1"/>
    <cellStyle name="Followed Hyperlink" xfId="1810" builtinId="9" hidden="1"/>
    <cellStyle name="Followed Hyperlink" xfId="1806" builtinId="9" hidden="1"/>
    <cellStyle name="Followed Hyperlink" xfId="1802" builtinId="9" hidden="1"/>
    <cellStyle name="Followed Hyperlink" xfId="1798" builtinId="9" hidden="1"/>
    <cellStyle name="Followed Hyperlink" xfId="1794" builtinId="9" hidden="1"/>
    <cellStyle name="Followed Hyperlink" xfId="1790" builtinId="9" hidden="1"/>
    <cellStyle name="Followed Hyperlink" xfId="1786" builtinId="9" hidden="1"/>
    <cellStyle name="Followed Hyperlink" xfId="1782" builtinId="9" hidden="1"/>
    <cellStyle name="Followed Hyperlink" xfId="1778" builtinId="9" hidden="1"/>
    <cellStyle name="Followed Hyperlink" xfId="1774" builtinId="9" hidden="1"/>
    <cellStyle name="Followed Hyperlink" xfId="1770" builtinId="9" hidden="1"/>
    <cellStyle name="Followed Hyperlink" xfId="1766" builtinId="9" hidden="1"/>
    <cellStyle name="Followed Hyperlink" xfId="1762" builtinId="9" hidden="1"/>
    <cellStyle name="Followed Hyperlink" xfId="1758" builtinId="9" hidden="1"/>
    <cellStyle name="Followed Hyperlink" xfId="1754" builtinId="9" hidden="1"/>
    <cellStyle name="Followed Hyperlink" xfId="1750" builtinId="9" hidden="1"/>
    <cellStyle name="Followed Hyperlink" xfId="1746" builtinId="9" hidden="1"/>
    <cellStyle name="Followed Hyperlink" xfId="1742" builtinId="9" hidden="1"/>
    <cellStyle name="Followed Hyperlink" xfId="1738" builtinId="9" hidden="1"/>
    <cellStyle name="Followed Hyperlink" xfId="1734" builtinId="9" hidden="1"/>
    <cellStyle name="Followed Hyperlink" xfId="1730" builtinId="9" hidden="1"/>
    <cellStyle name="Followed Hyperlink" xfId="1726" builtinId="9" hidden="1"/>
    <cellStyle name="Followed Hyperlink" xfId="1722" builtinId="9" hidden="1"/>
    <cellStyle name="Followed Hyperlink" xfId="1718" builtinId="9" hidden="1"/>
    <cellStyle name="Followed Hyperlink" xfId="1714" builtinId="9" hidden="1"/>
    <cellStyle name="Followed Hyperlink" xfId="1710" builtinId="9" hidden="1"/>
    <cellStyle name="Followed Hyperlink" xfId="1706" builtinId="9" hidden="1"/>
    <cellStyle name="Followed Hyperlink" xfId="1702" builtinId="9" hidden="1"/>
    <cellStyle name="Followed Hyperlink" xfId="1698" builtinId="9" hidden="1"/>
    <cellStyle name="Followed Hyperlink" xfId="1694" builtinId="9" hidden="1"/>
    <cellStyle name="Followed Hyperlink" xfId="1690" builtinId="9" hidden="1"/>
    <cellStyle name="Followed Hyperlink" xfId="1686" builtinId="9" hidden="1"/>
    <cellStyle name="Followed Hyperlink" xfId="1682" builtinId="9" hidden="1"/>
    <cellStyle name="Followed Hyperlink" xfId="1678" builtinId="9" hidden="1"/>
    <cellStyle name="Followed Hyperlink" xfId="1674" builtinId="9" hidden="1"/>
    <cellStyle name="Followed Hyperlink" xfId="1670" builtinId="9" hidden="1"/>
    <cellStyle name="Followed Hyperlink" xfId="1666" builtinId="9" hidden="1"/>
    <cellStyle name="Followed Hyperlink" xfId="1662" builtinId="9" hidden="1"/>
    <cellStyle name="Followed Hyperlink" xfId="1658" builtinId="9" hidden="1"/>
    <cellStyle name="Followed Hyperlink" xfId="1654" builtinId="9" hidden="1"/>
    <cellStyle name="Followed Hyperlink" xfId="1650" builtinId="9" hidden="1"/>
    <cellStyle name="Followed Hyperlink" xfId="1646" builtinId="9" hidden="1"/>
    <cellStyle name="Followed Hyperlink" xfId="1642" builtinId="9" hidden="1"/>
    <cellStyle name="Followed Hyperlink" xfId="1638" builtinId="9" hidden="1"/>
    <cellStyle name="Followed Hyperlink" xfId="1634" builtinId="9" hidden="1"/>
    <cellStyle name="Followed Hyperlink" xfId="1630" builtinId="9" hidden="1"/>
    <cellStyle name="Followed Hyperlink" xfId="1626" builtinId="9" hidden="1"/>
    <cellStyle name="Followed Hyperlink" xfId="1622" builtinId="9" hidden="1"/>
    <cellStyle name="Followed Hyperlink" xfId="1618" builtinId="9" hidden="1"/>
    <cellStyle name="Followed Hyperlink" xfId="1614" builtinId="9" hidden="1"/>
    <cellStyle name="Followed Hyperlink" xfId="1610" builtinId="9" hidden="1"/>
    <cellStyle name="Followed Hyperlink" xfId="1606" builtinId="9" hidden="1"/>
    <cellStyle name="Followed Hyperlink" xfId="1602" builtinId="9" hidden="1"/>
    <cellStyle name="Followed Hyperlink" xfId="1598" builtinId="9" hidden="1"/>
    <cellStyle name="Followed Hyperlink" xfId="1594" builtinId="9" hidden="1"/>
    <cellStyle name="Followed Hyperlink" xfId="1590" builtinId="9" hidden="1"/>
    <cellStyle name="Followed Hyperlink" xfId="1586" builtinId="9" hidden="1"/>
    <cellStyle name="Followed Hyperlink" xfId="1582" builtinId="9" hidden="1"/>
    <cellStyle name="Followed Hyperlink" xfId="1578" builtinId="9" hidden="1"/>
    <cellStyle name="Followed Hyperlink" xfId="1574" builtinId="9" hidden="1"/>
    <cellStyle name="Followed Hyperlink" xfId="1570" builtinId="9" hidden="1"/>
    <cellStyle name="Followed Hyperlink" xfId="1566" builtinId="9" hidden="1"/>
    <cellStyle name="Followed Hyperlink" xfId="1562" builtinId="9" hidden="1"/>
    <cellStyle name="Followed Hyperlink" xfId="1558" builtinId="9" hidden="1"/>
    <cellStyle name="Followed Hyperlink" xfId="1554" builtinId="9" hidden="1"/>
    <cellStyle name="Followed Hyperlink" xfId="1550" builtinId="9" hidden="1"/>
    <cellStyle name="Followed Hyperlink" xfId="1546" builtinId="9" hidden="1"/>
    <cellStyle name="Followed Hyperlink" xfId="1542" builtinId="9" hidden="1"/>
    <cellStyle name="Followed Hyperlink" xfId="1538" builtinId="9" hidden="1"/>
    <cellStyle name="Followed Hyperlink" xfId="1534" builtinId="9" hidden="1"/>
    <cellStyle name="Followed Hyperlink" xfId="1530" builtinId="9" hidden="1"/>
    <cellStyle name="Followed Hyperlink" xfId="1526" builtinId="9" hidden="1"/>
    <cellStyle name="Followed Hyperlink" xfId="1522" builtinId="9" hidden="1"/>
    <cellStyle name="Followed Hyperlink" xfId="1518" builtinId="9" hidden="1"/>
    <cellStyle name="Followed Hyperlink" xfId="1514" builtinId="9" hidden="1"/>
    <cellStyle name="Followed Hyperlink" xfId="1510" builtinId="9" hidden="1"/>
    <cellStyle name="Followed Hyperlink" xfId="1506" builtinId="9" hidden="1"/>
    <cellStyle name="Followed Hyperlink" xfId="1502" builtinId="9" hidden="1"/>
    <cellStyle name="Followed Hyperlink" xfId="1498" builtinId="9" hidden="1"/>
    <cellStyle name="Followed Hyperlink" xfId="1494" builtinId="9" hidden="1"/>
    <cellStyle name="Followed Hyperlink" xfId="1490" builtinId="9" hidden="1"/>
    <cellStyle name="Followed Hyperlink" xfId="1486" builtinId="9" hidden="1"/>
    <cellStyle name="Followed Hyperlink" xfId="1482" builtinId="9" hidden="1"/>
    <cellStyle name="Followed Hyperlink" xfId="1478" builtinId="9" hidden="1"/>
    <cellStyle name="Followed Hyperlink" xfId="1474" builtinId="9" hidden="1"/>
    <cellStyle name="Followed Hyperlink" xfId="1470" builtinId="9" hidden="1"/>
    <cellStyle name="Followed Hyperlink" xfId="1466" builtinId="9" hidden="1"/>
    <cellStyle name="Followed Hyperlink" xfId="1462" builtinId="9" hidden="1"/>
    <cellStyle name="Followed Hyperlink" xfId="1458" builtinId="9" hidden="1"/>
    <cellStyle name="Followed Hyperlink" xfId="1454" builtinId="9" hidden="1"/>
    <cellStyle name="Followed Hyperlink" xfId="1450" builtinId="9" hidden="1"/>
    <cellStyle name="Followed Hyperlink" xfId="1446" builtinId="9" hidden="1"/>
    <cellStyle name="Followed Hyperlink" xfId="1442" builtinId="9" hidden="1"/>
    <cellStyle name="Followed Hyperlink" xfId="1438" builtinId="9" hidden="1"/>
    <cellStyle name="Followed Hyperlink" xfId="1434" builtinId="9" hidden="1"/>
    <cellStyle name="Followed Hyperlink" xfId="1430" builtinId="9" hidden="1"/>
    <cellStyle name="Followed Hyperlink" xfId="1426" builtinId="9" hidden="1"/>
    <cellStyle name="Followed Hyperlink" xfId="1422" builtinId="9" hidden="1"/>
    <cellStyle name="Followed Hyperlink" xfId="1418" builtinId="9" hidden="1"/>
    <cellStyle name="Followed Hyperlink" xfId="1414" builtinId="9" hidden="1"/>
    <cellStyle name="Followed Hyperlink" xfId="1410" builtinId="9" hidden="1"/>
    <cellStyle name="Followed Hyperlink" xfId="1406" builtinId="9" hidden="1"/>
    <cellStyle name="Followed Hyperlink" xfId="1402" builtinId="9" hidden="1"/>
    <cellStyle name="Followed Hyperlink" xfId="1398" builtinId="9" hidden="1"/>
    <cellStyle name="Followed Hyperlink" xfId="1394" builtinId="9" hidden="1"/>
    <cellStyle name="Followed Hyperlink" xfId="1390" builtinId="9" hidden="1"/>
    <cellStyle name="Followed Hyperlink" xfId="1386" builtinId="9" hidden="1"/>
    <cellStyle name="Followed Hyperlink" xfId="1382" builtinId="9" hidden="1"/>
    <cellStyle name="Followed Hyperlink" xfId="1378" builtinId="9" hidden="1"/>
    <cellStyle name="Followed Hyperlink" xfId="1374" builtinId="9" hidden="1"/>
    <cellStyle name="Followed Hyperlink" xfId="1370" builtinId="9" hidden="1"/>
    <cellStyle name="Followed Hyperlink" xfId="1366" builtinId="9" hidden="1"/>
    <cellStyle name="Followed Hyperlink" xfId="1362" builtinId="9" hidden="1"/>
    <cellStyle name="Followed Hyperlink" xfId="1358" builtinId="9" hidden="1"/>
    <cellStyle name="Followed Hyperlink" xfId="1354" builtinId="9" hidden="1"/>
    <cellStyle name="Followed Hyperlink" xfId="1350" builtinId="9" hidden="1"/>
    <cellStyle name="Followed Hyperlink" xfId="1346" builtinId="9" hidden="1"/>
    <cellStyle name="Followed Hyperlink" xfId="1342" builtinId="9" hidden="1"/>
    <cellStyle name="Followed Hyperlink" xfId="1338" builtinId="9" hidden="1"/>
    <cellStyle name="Followed Hyperlink" xfId="1334" builtinId="9" hidden="1"/>
    <cellStyle name="Followed Hyperlink" xfId="1330" builtinId="9" hidden="1"/>
    <cellStyle name="Followed Hyperlink" xfId="1326" builtinId="9" hidden="1"/>
    <cellStyle name="Followed Hyperlink" xfId="1322" builtinId="9" hidden="1"/>
    <cellStyle name="Followed Hyperlink" xfId="1318" builtinId="9" hidden="1"/>
    <cellStyle name="Followed Hyperlink" xfId="1314" builtinId="9" hidden="1"/>
    <cellStyle name="Followed Hyperlink" xfId="1310" builtinId="9" hidden="1"/>
    <cellStyle name="Followed Hyperlink" xfId="1306" builtinId="9" hidden="1"/>
    <cellStyle name="Followed Hyperlink" xfId="1302" builtinId="9" hidden="1"/>
    <cellStyle name="Followed Hyperlink" xfId="1298" builtinId="9" hidden="1"/>
    <cellStyle name="Followed Hyperlink" xfId="1294" builtinId="9" hidden="1"/>
    <cellStyle name="Followed Hyperlink" xfId="1290" builtinId="9" hidden="1"/>
    <cellStyle name="Followed Hyperlink" xfId="1286" builtinId="9" hidden="1"/>
    <cellStyle name="Followed Hyperlink" xfId="1282" builtinId="9" hidden="1"/>
    <cellStyle name="Followed Hyperlink" xfId="1278" builtinId="9" hidden="1"/>
    <cellStyle name="Followed Hyperlink" xfId="1274" builtinId="9" hidden="1"/>
    <cellStyle name="Followed Hyperlink" xfId="1270" builtinId="9" hidden="1"/>
    <cellStyle name="Followed Hyperlink" xfId="1266" builtinId="9" hidden="1"/>
    <cellStyle name="Followed Hyperlink" xfId="1262" builtinId="9" hidden="1"/>
    <cellStyle name="Followed Hyperlink" xfId="1258" builtinId="9" hidden="1"/>
    <cellStyle name="Followed Hyperlink" xfId="1254" builtinId="9" hidden="1"/>
    <cellStyle name="Followed Hyperlink" xfId="1250" builtinId="9" hidden="1"/>
    <cellStyle name="Followed Hyperlink" xfId="1246" builtinId="9" hidden="1"/>
    <cellStyle name="Followed Hyperlink" xfId="1242" builtinId="9" hidden="1"/>
    <cellStyle name="Followed Hyperlink" xfId="1238" builtinId="9" hidden="1"/>
    <cellStyle name="Followed Hyperlink" xfId="1234" builtinId="9" hidden="1"/>
    <cellStyle name="Followed Hyperlink" xfId="1230" builtinId="9" hidden="1"/>
    <cellStyle name="Followed Hyperlink" xfId="1226" builtinId="9" hidden="1"/>
    <cellStyle name="Followed Hyperlink" xfId="1222" builtinId="9" hidden="1"/>
    <cellStyle name="Followed Hyperlink" xfId="1218" builtinId="9" hidden="1"/>
    <cellStyle name="Followed Hyperlink" xfId="1214" builtinId="9" hidden="1"/>
    <cellStyle name="Followed Hyperlink" xfId="1210" builtinId="9" hidden="1"/>
    <cellStyle name="Followed Hyperlink" xfId="1206" builtinId="9" hidden="1"/>
    <cellStyle name="Followed Hyperlink" xfId="1202" builtinId="9" hidden="1"/>
    <cellStyle name="Followed Hyperlink" xfId="1198" builtinId="9" hidden="1"/>
    <cellStyle name="Followed Hyperlink" xfId="1194" builtinId="9" hidden="1"/>
    <cellStyle name="Followed Hyperlink" xfId="1190" builtinId="9" hidden="1"/>
    <cellStyle name="Followed Hyperlink" xfId="1186" builtinId="9" hidden="1"/>
    <cellStyle name="Followed Hyperlink" xfId="1182" builtinId="9" hidden="1"/>
    <cellStyle name="Followed Hyperlink" xfId="1178" builtinId="9" hidden="1"/>
    <cellStyle name="Followed Hyperlink" xfId="1174" builtinId="9" hidden="1"/>
    <cellStyle name="Followed Hyperlink" xfId="1170" builtinId="9" hidden="1"/>
    <cellStyle name="Followed Hyperlink" xfId="1166" builtinId="9" hidden="1"/>
    <cellStyle name="Followed Hyperlink" xfId="1162" builtinId="9" hidden="1"/>
    <cellStyle name="Followed Hyperlink" xfId="1158" builtinId="9" hidden="1"/>
    <cellStyle name="Followed Hyperlink" xfId="1154" builtinId="9" hidden="1"/>
    <cellStyle name="Followed Hyperlink" xfId="1150" builtinId="9" hidden="1"/>
    <cellStyle name="Followed Hyperlink" xfId="1146" builtinId="9" hidden="1"/>
    <cellStyle name="Followed Hyperlink" xfId="1142" builtinId="9" hidden="1"/>
    <cellStyle name="Followed Hyperlink" xfId="1138" builtinId="9" hidden="1"/>
    <cellStyle name="Followed Hyperlink" xfId="1134" builtinId="9" hidden="1"/>
    <cellStyle name="Followed Hyperlink" xfId="1130" builtinId="9" hidden="1"/>
    <cellStyle name="Followed Hyperlink" xfId="1126" builtinId="9" hidden="1"/>
    <cellStyle name="Followed Hyperlink" xfId="1122" builtinId="9" hidden="1"/>
    <cellStyle name="Followed Hyperlink" xfId="1118" builtinId="9" hidden="1"/>
    <cellStyle name="Followed Hyperlink" xfId="1114" builtinId="9" hidden="1"/>
    <cellStyle name="Followed Hyperlink" xfId="1110" builtinId="9" hidden="1"/>
    <cellStyle name="Followed Hyperlink" xfId="1106" builtinId="9" hidden="1"/>
    <cellStyle name="Followed Hyperlink" xfId="1102" builtinId="9" hidden="1"/>
    <cellStyle name="Followed Hyperlink" xfId="1098" builtinId="9" hidden="1"/>
    <cellStyle name="Followed Hyperlink" xfId="1094" builtinId="9" hidden="1"/>
    <cellStyle name="Followed Hyperlink" xfId="1090" builtinId="9" hidden="1"/>
    <cellStyle name="Followed Hyperlink" xfId="1086" builtinId="9" hidden="1"/>
    <cellStyle name="Followed Hyperlink" xfId="1082" builtinId="9" hidden="1"/>
    <cellStyle name="Followed Hyperlink" xfId="1078" builtinId="9" hidden="1"/>
    <cellStyle name="Followed Hyperlink" xfId="1074" builtinId="9" hidden="1"/>
    <cellStyle name="Followed Hyperlink" xfId="1070" builtinId="9" hidden="1"/>
    <cellStyle name="Followed Hyperlink" xfId="1066" builtinId="9" hidden="1"/>
    <cellStyle name="Followed Hyperlink" xfId="1062" builtinId="9" hidden="1"/>
    <cellStyle name="Followed Hyperlink" xfId="1058" builtinId="9" hidden="1"/>
    <cellStyle name="Followed Hyperlink" xfId="1054" builtinId="9" hidden="1"/>
    <cellStyle name="Followed Hyperlink" xfId="1050" builtinId="9" hidden="1"/>
    <cellStyle name="Followed Hyperlink" xfId="1046" builtinId="9" hidden="1"/>
    <cellStyle name="Followed Hyperlink" xfId="1042" builtinId="9" hidden="1"/>
    <cellStyle name="Followed Hyperlink" xfId="1038" builtinId="9" hidden="1"/>
    <cellStyle name="Followed Hyperlink" xfId="1034" builtinId="9" hidden="1"/>
    <cellStyle name="Followed Hyperlink" xfId="1030" builtinId="9" hidden="1"/>
    <cellStyle name="Followed Hyperlink" xfId="1026" builtinId="9" hidden="1"/>
    <cellStyle name="Followed Hyperlink" xfId="1022" builtinId="9" hidden="1"/>
    <cellStyle name="Followed Hyperlink" xfId="1018" builtinId="9" hidden="1"/>
    <cellStyle name="Followed Hyperlink" xfId="1014" builtinId="9" hidden="1"/>
    <cellStyle name="Followed Hyperlink" xfId="1010" builtinId="9" hidden="1"/>
    <cellStyle name="Followed Hyperlink" xfId="1006" builtinId="9" hidden="1"/>
    <cellStyle name="Followed Hyperlink" xfId="1002" builtinId="9" hidden="1"/>
    <cellStyle name="Followed Hyperlink" xfId="998" builtinId="9" hidden="1"/>
    <cellStyle name="Followed Hyperlink" xfId="994" builtinId="9" hidden="1"/>
    <cellStyle name="Followed Hyperlink" xfId="990" builtinId="9" hidden="1"/>
    <cellStyle name="Followed Hyperlink" xfId="986" builtinId="9" hidden="1"/>
    <cellStyle name="Followed Hyperlink" xfId="982" builtinId="9" hidden="1"/>
    <cellStyle name="Followed Hyperlink" xfId="978" builtinId="9" hidden="1"/>
    <cellStyle name="Followed Hyperlink" xfId="974" builtinId="9" hidden="1"/>
    <cellStyle name="Followed Hyperlink" xfId="970" builtinId="9" hidden="1"/>
    <cellStyle name="Followed Hyperlink" xfId="966" builtinId="9" hidden="1"/>
    <cellStyle name="Followed Hyperlink" xfId="962" builtinId="9" hidden="1"/>
    <cellStyle name="Followed Hyperlink" xfId="958" builtinId="9" hidden="1"/>
    <cellStyle name="Followed Hyperlink" xfId="954" builtinId="9" hidden="1"/>
    <cellStyle name="Followed Hyperlink" xfId="950" builtinId="9" hidden="1"/>
    <cellStyle name="Followed Hyperlink" xfId="946" builtinId="9" hidden="1"/>
    <cellStyle name="Followed Hyperlink" xfId="942" builtinId="9" hidden="1"/>
    <cellStyle name="Followed Hyperlink" xfId="938" builtinId="9" hidden="1"/>
    <cellStyle name="Followed Hyperlink" xfId="934" builtinId="9" hidden="1"/>
    <cellStyle name="Followed Hyperlink" xfId="930" builtinId="9" hidden="1"/>
    <cellStyle name="Followed Hyperlink" xfId="926" builtinId="9" hidden="1"/>
    <cellStyle name="Followed Hyperlink" xfId="922" builtinId="9" hidden="1"/>
    <cellStyle name="Followed Hyperlink" xfId="918" builtinId="9" hidden="1"/>
    <cellStyle name="Followed Hyperlink" xfId="914" builtinId="9" hidden="1"/>
    <cellStyle name="Followed Hyperlink" xfId="910" builtinId="9" hidden="1"/>
    <cellStyle name="Followed Hyperlink" xfId="906" builtinId="9" hidden="1"/>
    <cellStyle name="Followed Hyperlink" xfId="902" builtinId="9" hidden="1"/>
    <cellStyle name="Followed Hyperlink" xfId="898" builtinId="9" hidden="1"/>
    <cellStyle name="Followed Hyperlink" xfId="894" builtinId="9" hidden="1"/>
    <cellStyle name="Followed Hyperlink" xfId="890" builtinId="9" hidden="1"/>
    <cellStyle name="Followed Hyperlink" xfId="886" builtinId="9" hidden="1"/>
    <cellStyle name="Followed Hyperlink" xfId="882" builtinId="9" hidden="1"/>
    <cellStyle name="Followed Hyperlink" xfId="878" builtinId="9" hidden="1"/>
    <cellStyle name="Followed Hyperlink" xfId="874" builtinId="9" hidden="1"/>
    <cellStyle name="Followed Hyperlink" xfId="870" builtinId="9" hidden="1"/>
    <cellStyle name="Followed Hyperlink" xfId="866" builtinId="9" hidden="1"/>
    <cellStyle name="Followed Hyperlink" xfId="862" builtinId="9" hidden="1"/>
    <cellStyle name="Followed Hyperlink" xfId="858" builtinId="9" hidden="1"/>
    <cellStyle name="Followed Hyperlink" xfId="854" builtinId="9" hidden="1"/>
    <cellStyle name="Followed Hyperlink" xfId="850" builtinId="9" hidden="1"/>
    <cellStyle name="Followed Hyperlink" xfId="846" builtinId="9" hidden="1"/>
    <cellStyle name="Followed Hyperlink" xfId="842" builtinId="9" hidden="1"/>
    <cellStyle name="Followed Hyperlink" xfId="838" builtinId="9" hidden="1"/>
    <cellStyle name="Followed Hyperlink" xfId="834" builtinId="9" hidden="1"/>
    <cellStyle name="Followed Hyperlink" xfId="830" builtinId="9" hidden="1"/>
    <cellStyle name="Followed Hyperlink" xfId="826" builtinId="9" hidden="1"/>
    <cellStyle name="Followed Hyperlink" xfId="822" builtinId="9" hidden="1"/>
    <cellStyle name="Followed Hyperlink" xfId="818" builtinId="9" hidden="1"/>
    <cellStyle name="Followed Hyperlink" xfId="814" builtinId="9" hidden="1"/>
    <cellStyle name="Followed Hyperlink" xfId="810" builtinId="9" hidden="1"/>
    <cellStyle name="Followed Hyperlink" xfId="806" builtinId="9" hidden="1"/>
    <cellStyle name="Followed Hyperlink" xfId="802" builtinId="9" hidden="1"/>
    <cellStyle name="Followed Hyperlink" xfId="798" builtinId="9" hidden="1"/>
    <cellStyle name="Followed Hyperlink" xfId="794" builtinId="9" hidden="1"/>
    <cellStyle name="Followed Hyperlink" xfId="790" builtinId="9" hidden="1"/>
    <cellStyle name="Followed Hyperlink" xfId="786" builtinId="9" hidden="1"/>
    <cellStyle name="Followed Hyperlink" xfId="782" builtinId="9" hidden="1"/>
    <cellStyle name="Followed Hyperlink" xfId="778" builtinId="9" hidden="1"/>
    <cellStyle name="Followed Hyperlink" xfId="774" builtinId="9" hidden="1"/>
    <cellStyle name="Followed Hyperlink" xfId="770" builtinId="9" hidden="1"/>
    <cellStyle name="Followed Hyperlink" xfId="766" builtinId="9" hidden="1"/>
    <cellStyle name="Followed Hyperlink" xfId="762" builtinId="9" hidden="1"/>
    <cellStyle name="Followed Hyperlink" xfId="758" builtinId="9" hidden="1"/>
    <cellStyle name="Followed Hyperlink" xfId="754" builtinId="9" hidden="1"/>
    <cellStyle name="Followed Hyperlink" xfId="750" builtinId="9" hidden="1"/>
    <cellStyle name="Followed Hyperlink" xfId="746" builtinId="9" hidden="1"/>
    <cellStyle name="Followed Hyperlink" xfId="742" builtinId="9" hidden="1"/>
    <cellStyle name="Followed Hyperlink" xfId="738" builtinId="9" hidden="1"/>
    <cellStyle name="Followed Hyperlink" xfId="734" builtinId="9" hidden="1"/>
    <cellStyle name="Followed Hyperlink" xfId="730" builtinId="9" hidden="1"/>
    <cellStyle name="Followed Hyperlink" xfId="726" builtinId="9" hidden="1"/>
    <cellStyle name="Followed Hyperlink" xfId="722" builtinId="9" hidden="1"/>
    <cellStyle name="Followed Hyperlink" xfId="718" builtinId="9" hidden="1"/>
    <cellStyle name="Followed Hyperlink" xfId="714" builtinId="9" hidden="1"/>
    <cellStyle name="Followed Hyperlink" xfId="710" builtinId="9" hidden="1"/>
    <cellStyle name="Followed Hyperlink" xfId="706" builtinId="9" hidden="1"/>
    <cellStyle name="Followed Hyperlink" xfId="702" builtinId="9" hidden="1"/>
    <cellStyle name="Followed Hyperlink" xfId="698" builtinId="9" hidden="1"/>
    <cellStyle name="Followed Hyperlink" xfId="694" builtinId="9" hidden="1"/>
    <cellStyle name="Followed Hyperlink" xfId="690" builtinId="9" hidden="1"/>
    <cellStyle name="Followed Hyperlink" xfId="686" builtinId="9" hidden="1"/>
    <cellStyle name="Followed Hyperlink" xfId="682" builtinId="9" hidden="1"/>
    <cellStyle name="Followed Hyperlink" xfId="678" builtinId="9" hidden="1"/>
    <cellStyle name="Followed Hyperlink" xfId="674" builtinId="9" hidden="1"/>
    <cellStyle name="Followed Hyperlink" xfId="670" builtinId="9" hidden="1"/>
    <cellStyle name="Followed Hyperlink" xfId="666" builtinId="9" hidden="1"/>
    <cellStyle name="Followed Hyperlink" xfId="662" builtinId="9" hidden="1"/>
    <cellStyle name="Followed Hyperlink" xfId="658" builtinId="9" hidden="1"/>
    <cellStyle name="Followed Hyperlink" xfId="654" builtinId="9" hidden="1"/>
    <cellStyle name="Followed Hyperlink" xfId="650" builtinId="9" hidden="1"/>
    <cellStyle name="Followed Hyperlink" xfId="646" builtinId="9" hidden="1"/>
    <cellStyle name="Followed Hyperlink" xfId="642" builtinId="9" hidden="1"/>
    <cellStyle name="Followed Hyperlink" xfId="638" builtinId="9" hidden="1"/>
    <cellStyle name="Followed Hyperlink" xfId="634" builtinId="9" hidden="1"/>
    <cellStyle name="Followed Hyperlink" xfId="630" builtinId="9" hidden="1"/>
    <cellStyle name="Followed Hyperlink" xfId="626" builtinId="9" hidden="1"/>
    <cellStyle name="Followed Hyperlink" xfId="622" builtinId="9" hidden="1"/>
    <cellStyle name="Followed Hyperlink" xfId="618" builtinId="9" hidden="1"/>
    <cellStyle name="Followed Hyperlink" xfId="614" builtinId="9" hidden="1"/>
    <cellStyle name="Followed Hyperlink" xfId="610" builtinId="9" hidden="1"/>
    <cellStyle name="Followed Hyperlink" xfId="606" builtinId="9" hidden="1"/>
    <cellStyle name="Followed Hyperlink" xfId="602" builtinId="9" hidden="1"/>
    <cellStyle name="Followed Hyperlink" xfId="598" builtinId="9" hidden="1"/>
    <cellStyle name="Followed Hyperlink" xfId="594" builtinId="9" hidden="1"/>
    <cellStyle name="Followed Hyperlink" xfId="590" builtinId="9" hidden="1"/>
    <cellStyle name="Followed Hyperlink" xfId="586" builtinId="9" hidden="1"/>
    <cellStyle name="Followed Hyperlink" xfId="582" builtinId="9" hidden="1"/>
    <cellStyle name="Followed Hyperlink" xfId="578" builtinId="9" hidden="1"/>
    <cellStyle name="Followed Hyperlink" xfId="574" builtinId="9" hidden="1"/>
    <cellStyle name="Followed Hyperlink" xfId="570" builtinId="9" hidden="1"/>
    <cellStyle name="Followed Hyperlink" xfId="566" builtinId="9" hidden="1"/>
    <cellStyle name="Followed Hyperlink" xfId="562" builtinId="9" hidden="1"/>
    <cellStyle name="Followed Hyperlink" xfId="558" builtinId="9" hidden="1"/>
    <cellStyle name="Followed Hyperlink" xfId="554" builtinId="9" hidden="1"/>
    <cellStyle name="Followed Hyperlink" xfId="550" builtinId="9" hidden="1"/>
    <cellStyle name="Followed Hyperlink" xfId="546" builtinId="9" hidden="1"/>
    <cellStyle name="Followed Hyperlink" xfId="542" builtinId="9" hidden="1"/>
    <cellStyle name="Followed Hyperlink" xfId="538" builtinId="9" hidden="1"/>
    <cellStyle name="Followed Hyperlink" xfId="534" builtinId="9" hidden="1"/>
    <cellStyle name="Followed Hyperlink" xfId="530" builtinId="9" hidden="1"/>
    <cellStyle name="Followed Hyperlink" xfId="526" builtinId="9" hidden="1"/>
    <cellStyle name="Followed Hyperlink" xfId="522" builtinId="9" hidden="1"/>
    <cellStyle name="Followed Hyperlink" xfId="518" builtinId="9" hidden="1"/>
    <cellStyle name="Followed Hyperlink" xfId="514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2641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49" builtinId="8" hidden="1"/>
    <cellStyle name="Hyperlink" xfId="6751" builtinId="8" hidden="1"/>
    <cellStyle name="Hyperlink" xfId="6753" builtinId="8" hidden="1"/>
    <cellStyle name="Hyperlink" xfId="6757" builtinId="8" hidden="1"/>
    <cellStyle name="Hyperlink" xfId="6759" builtinId="8" hidden="1"/>
    <cellStyle name="Hyperlink" xfId="6761" builtinId="8" hidden="1"/>
    <cellStyle name="Hyperlink" xfId="6765" builtinId="8" hidden="1"/>
    <cellStyle name="Hyperlink" xfId="6767" builtinId="8" hidden="1"/>
    <cellStyle name="Hyperlink" xfId="6769" builtinId="8" hidden="1"/>
    <cellStyle name="Hyperlink" xfId="6773" builtinId="8" hidden="1"/>
    <cellStyle name="Hyperlink" xfId="6775" builtinId="8" hidden="1"/>
    <cellStyle name="Hyperlink" xfId="6777" builtinId="8" hidden="1"/>
    <cellStyle name="Hyperlink" xfId="6781" builtinId="8" hidden="1"/>
    <cellStyle name="Hyperlink" xfId="6783" builtinId="8" hidden="1"/>
    <cellStyle name="Hyperlink" xfId="6785" builtinId="8" hidden="1"/>
    <cellStyle name="Hyperlink" xfId="6789" builtinId="8" hidden="1"/>
    <cellStyle name="Hyperlink" xfId="6791" builtinId="8" hidden="1"/>
    <cellStyle name="Hyperlink" xfId="6793" builtinId="8" hidden="1"/>
    <cellStyle name="Hyperlink" xfId="6797" builtinId="8" hidden="1"/>
    <cellStyle name="Hyperlink" xfId="6799" builtinId="8" hidden="1"/>
    <cellStyle name="Hyperlink" xfId="6801" builtinId="8" hidden="1"/>
    <cellStyle name="Hyperlink" xfId="6805" builtinId="8" hidden="1"/>
    <cellStyle name="Hyperlink" xfId="6807" builtinId="8" hidden="1"/>
    <cellStyle name="Hyperlink" xfId="6809" builtinId="8" hidden="1"/>
    <cellStyle name="Hyperlink" xfId="6813" builtinId="8" hidden="1"/>
    <cellStyle name="Hyperlink" xfId="6815" builtinId="8" hidden="1"/>
    <cellStyle name="Hyperlink" xfId="6817" builtinId="8" hidden="1"/>
    <cellStyle name="Hyperlink" xfId="6821" builtinId="8" hidden="1"/>
    <cellStyle name="Hyperlink" xfId="6823" builtinId="8" hidden="1"/>
    <cellStyle name="Hyperlink" xfId="6825" builtinId="8" hidden="1"/>
    <cellStyle name="Hyperlink" xfId="6829" builtinId="8" hidden="1"/>
    <cellStyle name="Hyperlink" xfId="6831" builtinId="8" hidden="1"/>
    <cellStyle name="Hyperlink" xfId="6833" builtinId="8" hidden="1"/>
    <cellStyle name="Hyperlink" xfId="6837" builtinId="8" hidden="1"/>
    <cellStyle name="Hyperlink" xfId="6839" builtinId="8" hidden="1"/>
    <cellStyle name="Hyperlink" xfId="6841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9" builtinId="8" hidden="1"/>
    <cellStyle name="Hyperlink" xfId="6911" builtinId="8" hidden="1"/>
    <cellStyle name="Hyperlink" xfId="6913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81" builtinId="8" hidden="1"/>
    <cellStyle name="Hyperlink" xfId="7383" builtinId="8" hidden="1"/>
    <cellStyle name="Hyperlink" xfId="7385" builtinId="8" hidden="1"/>
    <cellStyle name="Hyperlink" xfId="7389" builtinId="8" hidden="1"/>
    <cellStyle name="Hyperlink" xfId="7391" builtinId="8" hidden="1"/>
    <cellStyle name="Hyperlink" xfId="7393" builtinId="8" hidden="1"/>
    <cellStyle name="Hyperlink" xfId="7397" builtinId="8" hidden="1"/>
    <cellStyle name="Hyperlink" xfId="7399" builtinId="8" hidden="1"/>
    <cellStyle name="Hyperlink" xfId="7401" builtinId="8" hidden="1"/>
    <cellStyle name="Hyperlink" xfId="7405" builtinId="8" hidden="1"/>
    <cellStyle name="Hyperlink" xfId="7407" builtinId="8" hidden="1"/>
    <cellStyle name="Hyperlink" xfId="7409" builtinId="8" hidden="1"/>
    <cellStyle name="Hyperlink" xfId="7413" builtinId="8" hidden="1"/>
    <cellStyle name="Hyperlink" xfId="7415" builtinId="8" hidden="1"/>
    <cellStyle name="Hyperlink" xfId="7417" builtinId="8" hidden="1"/>
    <cellStyle name="Hyperlink" xfId="7421" builtinId="8" hidden="1"/>
    <cellStyle name="Hyperlink" xfId="7423" builtinId="8" hidden="1"/>
    <cellStyle name="Hyperlink" xfId="7425" builtinId="8" hidden="1"/>
    <cellStyle name="Hyperlink" xfId="7429" builtinId="8" hidden="1"/>
    <cellStyle name="Hyperlink" xfId="7431" builtinId="8" hidden="1"/>
    <cellStyle name="Hyperlink" xfId="7433" builtinId="8" hidden="1"/>
    <cellStyle name="Hyperlink" xfId="7437" builtinId="8" hidden="1"/>
    <cellStyle name="Hyperlink" xfId="7439" builtinId="8" hidden="1"/>
    <cellStyle name="Hyperlink" xfId="7441" builtinId="8" hidden="1"/>
    <cellStyle name="Hyperlink" xfId="7445" builtinId="8" hidden="1"/>
    <cellStyle name="Hyperlink" xfId="7447" builtinId="8" hidden="1"/>
    <cellStyle name="Hyperlink" xfId="7449" builtinId="8" hidden="1"/>
    <cellStyle name="Hyperlink" xfId="7453" builtinId="8" hidden="1"/>
    <cellStyle name="Hyperlink" xfId="7455" builtinId="8" hidden="1"/>
    <cellStyle name="Hyperlink" xfId="7457" builtinId="8" hidden="1"/>
    <cellStyle name="Hyperlink" xfId="7461" builtinId="8" hidden="1"/>
    <cellStyle name="Hyperlink" xfId="7463" builtinId="8" hidden="1"/>
    <cellStyle name="Hyperlink" xfId="7465" builtinId="8" hidden="1"/>
    <cellStyle name="Hyperlink" xfId="7469" builtinId="8" hidden="1"/>
    <cellStyle name="Hyperlink" xfId="7471" builtinId="8" hidden="1"/>
    <cellStyle name="Hyperlink" xfId="7473" builtinId="8" hidden="1"/>
    <cellStyle name="Hyperlink" xfId="7477" builtinId="8" hidden="1"/>
    <cellStyle name="Hyperlink" xfId="7479" builtinId="8" hidden="1"/>
    <cellStyle name="Hyperlink" xfId="7481" builtinId="8" hidden="1"/>
    <cellStyle name="Hyperlink" xfId="7485" builtinId="8" hidden="1"/>
    <cellStyle name="Hyperlink" xfId="7487" builtinId="8" hidden="1"/>
    <cellStyle name="Hyperlink" xfId="7489" builtinId="8" hidden="1"/>
    <cellStyle name="Hyperlink" xfId="7493" builtinId="8" hidden="1"/>
    <cellStyle name="Hyperlink" xfId="7495" builtinId="8" hidden="1"/>
    <cellStyle name="Hyperlink" xfId="7497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9" builtinId="8" hidden="1"/>
    <cellStyle name="Hyperlink" xfId="7511" builtinId="8" hidden="1"/>
    <cellStyle name="Hyperlink" xfId="7513" builtinId="8" hidden="1"/>
    <cellStyle name="Hyperlink" xfId="7517" builtinId="8" hidden="1"/>
    <cellStyle name="Hyperlink" xfId="7519" builtinId="8" hidden="1"/>
    <cellStyle name="Hyperlink" xfId="7521" builtinId="8" hidden="1"/>
    <cellStyle name="Hyperlink" xfId="7525" builtinId="8" hidden="1"/>
    <cellStyle name="Hyperlink" xfId="7527" builtinId="8" hidden="1"/>
    <cellStyle name="Hyperlink" xfId="7529" builtinId="8" hidden="1"/>
    <cellStyle name="Hyperlink" xfId="7533" builtinId="8" hidden="1"/>
    <cellStyle name="Hyperlink" xfId="7535" builtinId="8" hidden="1"/>
    <cellStyle name="Hyperlink" xfId="7537" builtinId="8" hidden="1"/>
    <cellStyle name="Hyperlink" xfId="7541" builtinId="8" hidden="1"/>
    <cellStyle name="Hyperlink" xfId="7543" builtinId="8" hidden="1"/>
    <cellStyle name="Hyperlink" xfId="7545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5" builtinId="8" hidden="1"/>
    <cellStyle name="Hyperlink" xfId="7567" builtinId="8" hidden="1"/>
    <cellStyle name="Hyperlink" xfId="7569" builtinId="8" hidden="1"/>
    <cellStyle name="Hyperlink" xfId="7573" builtinId="8" hidden="1"/>
    <cellStyle name="Hyperlink" xfId="7575" builtinId="8" hidden="1"/>
    <cellStyle name="Hyperlink" xfId="7577" builtinId="8" hidden="1"/>
    <cellStyle name="Hyperlink" xfId="7581" builtinId="8" hidden="1"/>
    <cellStyle name="Hyperlink" xfId="7583" builtinId="8" hidden="1"/>
    <cellStyle name="Hyperlink" xfId="7585" builtinId="8" hidden="1"/>
    <cellStyle name="Hyperlink" xfId="7589" builtinId="8" hidden="1"/>
    <cellStyle name="Hyperlink" xfId="7591" builtinId="8" hidden="1"/>
    <cellStyle name="Hyperlink" xfId="7593" builtinId="8" hidden="1"/>
    <cellStyle name="Hyperlink" xfId="7597" builtinId="8" hidden="1"/>
    <cellStyle name="Hyperlink" xfId="7599" builtinId="8" hidden="1"/>
    <cellStyle name="Hyperlink" xfId="7601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5" builtinId="8" hidden="1"/>
    <cellStyle name="Hyperlink" xfId="7843" builtinId="8" hidden="1"/>
    <cellStyle name="Hyperlink" xfId="7835" builtinId="8" hidden="1"/>
    <cellStyle name="Hyperlink" xfId="7827" builtinId="8" hidden="1"/>
    <cellStyle name="Hyperlink" xfId="7819" builtinId="8" hidden="1"/>
    <cellStyle name="Hyperlink" xfId="7811" builtinId="8" hidden="1"/>
    <cellStyle name="Hyperlink" xfId="7803" builtinId="8" hidden="1"/>
    <cellStyle name="Hyperlink" xfId="7795" builtinId="8" hidden="1"/>
    <cellStyle name="Hyperlink" xfId="7787" builtinId="8" hidden="1"/>
    <cellStyle name="Hyperlink" xfId="7779" builtinId="8" hidden="1"/>
    <cellStyle name="Hyperlink" xfId="7771" builtinId="8" hidden="1"/>
    <cellStyle name="Hyperlink" xfId="7763" builtinId="8" hidden="1"/>
    <cellStyle name="Hyperlink" xfId="7755" builtinId="8" hidden="1"/>
    <cellStyle name="Hyperlink" xfId="7747" builtinId="8" hidden="1"/>
    <cellStyle name="Hyperlink" xfId="7739" builtinId="8" hidden="1"/>
    <cellStyle name="Hyperlink" xfId="7731" builtinId="8" hidden="1"/>
    <cellStyle name="Hyperlink" xfId="7723" builtinId="8" hidden="1"/>
    <cellStyle name="Hyperlink" xfId="7715" builtinId="8" hidden="1"/>
    <cellStyle name="Hyperlink" xfId="7707" builtinId="8" hidden="1"/>
    <cellStyle name="Hyperlink" xfId="7699" builtinId="8" hidden="1"/>
    <cellStyle name="Hyperlink" xfId="7691" builtinId="8" hidden="1"/>
    <cellStyle name="Hyperlink" xfId="7683" builtinId="8" hidden="1"/>
    <cellStyle name="Hyperlink" xfId="7675" builtinId="8" hidden="1"/>
    <cellStyle name="Hyperlink" xfId="7667" builtinId="8" hidden="1"/>
    <cellStyle name="Hyperlink" xfId="7659" builtinId="8" hidden="1"/>
    <cellStyle name="Hyperlink" xfId="7651" builtinId="8" hidden="1"/>
    <cellStyle name="Hyperlink" xfId="7643" builtinId="8" hidden="1"/>
    <cellStyle name="Hyperlink" xfId="7635" builtinId="8" hidden="1"/>
    <cellStyle name="Hyperlink" xfId="7627" builtinId="8" hidden="1"/>
    <cellStyle name="Hyperlink" xfId="7619" builtinId="8" hidden="1"/>
    <cellStyle name="Hyperlink" xfId="7611" builtinId="8" hidden="1"/>
    <cellStyle name="Hyperlink" xfId="7603" builtinId="8" hidden="1"/>
    <cellStyle name="Hyperlink" xfId="7595" builtinId="8" hidden="1"/>
    <cellStyle name="Hyperlink" xfId="7587" builtinId="8" hidden="1"/>
    <cellStyle name="Hyperlink" xfId="7579" builtinId="8" hidden="1"/>
    <cellStyle name="Hyperlink" xfId="7571" builtinId="8" hidden="1"/>
    <cellStyle name="Hyperlink" xfId="7563" builtinId="8" hidden="1"/>
    <cellStyle name="Hyperlink" xfId="7555" builtinId="8" hidden="1"/>
    <cellStyle name="Hyperlink" xfId="7547" builtinId="8" hidden="1"/>
    <cellStyle name="Hyperlink" xfId="7539" builtinId="8" hidden="1"/>
    <cellStyle name="Hyperlink" xfId="7531" builtinId="8" hidden="1"/>
    <cellStyle name="Hyperlink" xfId="7523" builtinId="8" hidden="1"/>
    <cellStyle name="Hyperlink" xfId="7515" builtinId="8" hidden="1"/>
    <cellStyle name="Hyperlink" xfId="7507" builtinId="8" hidden="1"/>
    <cellStyle name="Hyperlink" xfId="7499" builtinId="8" hidden="1"/>
    <cellStyle name="Hyperlink" xfId="7491" builtinId="8" hidden="1"/>
    <cellStyle name="Hyperlink" xfId="7483" builtinId="8" hidden="1"/>
    <cellStyle name="Hyperlink" xfId="7475" builtinId="8" hidden="1"/>
    <cellStyle name="Hyperlink" xfId="7467" builtinId="8" hidden="1"/>
    <cellStyle name="Hyperlink" xfId="7459" builtinId="8" hidden="1"/>
    <cellStyle name="Hyperlink" xfId="7451" builtinId="8" hidden="1"/>
    <cellStyle name="Hyperlink" xfId="7443" builtinId="8" hidden="1"/>
    <cellStyle name="Hyperlink" xfId="7435" builtinId="8" hidden="1"/>
    <cellStyle name="Hyperlink" xfId="7427" builtinId="8" hidden="1"/>
    <cellStyle name="Hyperlink" xfId="7419" builtinId="8" hidden="1"/>
    <cellStyle name="Hyperlink" xfId="7411" builtinId="8" hidden="1"/>
    <cellStyle name="Hyperlink" xfId="7403" builtinId="8" hidden="1"/>
    <cellStyle name="Hyperlink" xfId="7395" builtinId="8" hidden="1"/>
    <cellStyle name="Hyperlink" xfId="7387" builtinId="8" hidden="1"/>
    <cellStyle name="Hyperlink" xfId="7379" builtinId="8" hidden="1"/>
    <cellStyle name="Hyperlink" xfId="7371" builtinId="8" hidden="1"/>
    <cellStyle name="Hyperlink" xfId="7363" builtinId="8" hidden="1"/>
    <cellStyle name="Hyperlink" xfId="7355" builtinId="8" hidden="1"/>
    <cellStyle name="Hyperlink" xfId="7347" builtinId="8" hidden="1"/>
    <cellStyle name="Hyperlink" xfId="7339" builtinId="8" hidden="1"/>
    <cellStyle name="Hyperlink" xfId="7331" builtinId="8" hidden="1"/>
    <cellStyle name="Hyperlink" xfId="7323" builtinId="8" hidden="1"/>
    <cellStyle name="Hyperlink" xfId="7315" builtinId="8" hidden="1"/>
    <cellStyle name="Hyperlink" xfId="7307" builtinId="8" hidden="1"/>
    <cellStyle name="Hyperlink" xfId="7299" builtinId="8" hidden="1"/>
    <cellStyle name="Hyperlink" xfId="7291" builtinId="8" hidden="1"/>
    <cellStyle name="Hyperlink" xfId="7283" builtinId="8" hidden="1"/>
    <cellStyle name="Hyperlink" xfId="7275" builtinId="8" hidden="1"/>
    <cellStyle name="Hyperlink" xfId="7267" builtinId="8" hidden="1"/>
    <cellStyle name="Hyperlink" xfId="7259" builtinId="8" hidden="1"/>
    <cellStyle name="Hyperlink" xfId="7251" builtinId="8" hidden="1"/>
    <cellStyle name="Hyperlink" xfId="7243" builtinId="8" hidden="1"/>
    <cellStyle name="Hyperlink" xfId="7235" builtinId="8" hidden="1"/>
    <cellStyle name="Hyperlink" xfId="7227" builtinId="8" hidden="1"/>
    <cellStyle name="Hyperlink" xfId="7219" builtinId="8" hidden="1"/>
    <cellStyle name="Hyperlink" xfId="7211" builtinId="8" hidden="1"/>
    <cellStyle name="Hyperlink" xfId="7203" builtinId="8" hidden="1"/>
    <cellStyle name="Hyperlink" xfId="7195" builtinId="8" hidden="1"/>
    <cellStyle name="Hyperlink" xfId="7187" builtinId="8" hidden="1"/>
    <cellStyle name="Hyperlink" xfId="7179" builtinId="8" hidden="1"/>
    <cellStyle name="Hyperlink" xfId="7171" builtinId="8" hidden="1"/>
    <cellStyle name="Hyperlink" xfId="7163" builtinId="8" hidden="1"/>
    <cellStyle name="Hyperlink" xfId="7155" builtinId="8" hidden="1"/>
    <cellStyle name="Hyperlink" xfId="7147" builtinId="8" hidden="1"/>
    <cellStyle name="Hyperlink" xfId="7139" builtinId="8" hidden="1"/>
    <cellStyle name="Hyperlink" xfId="7131" builtinId="8" hidden="1"/>
    <cellStyle name="Hyperlink" xfId="7123" builtinId="8" hidden="1"/>
    <cellStyle name="Hyperlink" xfId="7115" builtinId="8" hidden="1"/>
    <cellStyle name="Hyperlink" xfId="7107" builtinId="8" hidden="1"/>
    <cellStyle name="Hyperlink" xfId="7099" builtinId="8" hidden="1"/>
    <cellStyle name="Hyperlink" xfId="7091" builtinId="8" hidden="1"/>
    <cellStyle name="Hyperlink" xfId="7083" builtinId="8" hidden="1"/>
    <cellStyle name="Hyperlink" xfId="7075" builtinId="8" hidden="1"/>
    <cellStyle name="Hyperlink" xfId="7067" builtinId="8" hidden="1"/>
    <cellStyle name="Hyperlink" xfId="7059" builtinId="8" hidden="1"/>
    <cellStyle name="Hyperlink" xfId="7051" builtinId="8" hidden="1"/>
    <cellStyle name="Hyperlink" xfId="7043" builtinId="8" hidden="1"/>
    <cellStyle name="Hyperlink" xfId="7035" builtinId="8" hidden="1"/>
    <cellStyle name="Hyperlink" xfId="7027" builtinId="8" hidden="1"/>
    <cellStyle name="Hyperlink" xfId="7019" builtinId="8" hidden="1"/>
    <cellStyle name="Hyperlink" xfId="7011" builtinId="8" hidden="1"/>
    <cellStyle name="Hyperlink" xfId="7003" builtinId="8" hidden="1"/>
    <cellStyle name="Hyperlink" xfId="6995" builtinId="8" hidden="1"/>
    <cellStyle name="Hyperlink" xfId="6987" builtinId="8" hidden="1"/>
    <cellStyle name="Hyperlink" xfId="6979" builtinId="8" hidden="1"/>
    <cellStyle name="Hyperlink" xfId="6971" builtinId="8" hidden="1"/>
    <cellStyle name="Hyperlink" xfId="6963" builtinId="8" hidden="1"/>
    <cellStyle name="Hyperlink" xfId="6955" builtinId="8" hidden="1"/>
    <cellStyle name="Hyperlink" xfId="6947" builtinId="8" hidden="1"/>
    <cellStyle name="Hyperlink" xfId="6939" builtinId="8" hidden="1"/>
    <cellStyle name="Hyperlink" xfId="6931" builtinId="8" hidden="1"/>
    <cellStyle name="Hyperlink" xfId="6923" builtinId="8" hidden="1"/>
    <cellStyle name="Hyperlink" xfId="6915" builtinId="8" hidden="1"/>
    <cellStyle name="Hyperlink" xfId="6907" builtinId="8" hidden="1"/>
    <cellStyle name="Hyperlink" xfId="6899" builtinId="8" hidden="1"/>
    <cellStyle name="Hyperlink" xfId="6891" builtinId="8" hidden="1"/>
    <cellStyle name="Hyperlink" xfId="6883" builtinId="8" hidden="1"/>
    <cellStyle name="Hyperlink" xfId="6875" builtinId="8" hidden="1"/>
    <cellStyle name="Hyperlink" xfId="6867" builtinId="8" hidden="1"/>
    <cellStyle name="Hyperlink" xfId="6859" builtinId="8" hidden="1"/>
    <cellStyle name="Hyperlink" xfId="6851" builtinId="8" hidden="1"/>
    <cellStyle name="Hyperlink" xfId="6843" builtinId="8" hidden="1"/>
    <cellStyle name="Hyperlink" xfId="6835" builtinId="8" hidden="1"/>
    <cellStyle name="Hyperlink" xfId="6827" builtinId="8" hidden="1"/>
    <cellStyle name="Hyperlink" xfId="6819" builtinId="8" hidden="1"/>
    <cellStyle name="Hyperlink" xfId="6811" builtinId="8" hidden="1"/>
    <cellStyle name="Hyperlink" xfId="6803" builtinId="8" hidden="1"/>
    <cellStyle name="Hyperlink" xfId="6795" builtinId="8" hidden="1"/>
    <cellStyle name="Hyperlink" xfId="6787" builtinId="8" hidden="1"/>
    <cellStyle name="Hyperlink" xfId="6779" builtinId="8" hidden="1"/>
    <cellStyle name="Hyperlink" xfId="6771" builtinId="8" hidden="1"/>
    <cellStyle name="Hyperlink" xfId="6763" builtinId="8" hidden="1"/>
    <cellStyle name="Hyperlink" xfId="6755" builtinId="8" hidden="1"/>
    <cellStyle name="Hyperlink" xfId="6747" builtinId="8" hidden="1"/>
    <cellStyle name="Hyperlink" xfId="6739" builtinId="8" hidden="1"/>
    <cellStyle name="Hyperlink" xfId="6731" builtinId="8" hidden="1"/>
    <cellStyle name="Hyperlink" xfId="6723" builtinId="8" hidden="1"/>
    <cellStyle name="Hyperlink" xfId="6715" builtinId="8" hidden="1"/>
    <cellStyle name="Hyperlink" xfId="6707" builtinId="8" hidden="1"/>
    <cellStyle name="Hyperlink" xfId="6699" builtinId="8" hidden="1"/>
    <cellStyle name="Hyperlink" xfId="6691" builtinId="8" hidden="1"/>
    <cellStyle name="Hyperlink" xfId="6683" builtinId="8" hidden="1"/>
    <cellStyle name="Hyperlink" xfId="6675" builtinId="8" hidden="1"/>
    <cellStyle name="Hyperlink" xfId="6667" builtinId="8" hidden="1"/>
    <cellStyle name="Hyperlink" xfId="6659" builtinId="8" hidden="1"/>
    <cellStyle name="Hyperlink" xfId="6651" builtinId="8" hidden="1"/>
    <cellStyle name="Hyperlink" xfId="6643" builtinId="8" hidden="1"/>
    <cellStyle name="Hyperlink" xfId="6635" builtinId="8" hidden="1"/>
    <cellStyle name="Hyperlink" xfId="6627" builtinId="8" hidden="1"/>
    <cellStyle name="Hyperlink" xfId="6619" builtinId="8" hidden="1"/>
    <cellStyle name="Hyperlink" xfId="6611" builtinId="8" hidden="1"/>
    <cellStyle name="Hyperlink" xfId="6603" builtinId="8" hidden="1"/>
    <cellStyle name="Hyperlink" xfId="6595" builtinId="8" hidden="1"/>
    <cellStyle name="Hyperlink" xfId="6587" builtinId="8" hidden="1"/>
    <cellStyle name="Hyperlink" xfId="6579" builtinId="8" hidden="1"/>
    <cellStyle name="Hyperlink" xfId="6571" builtinId="8" hidden="1"/>
    <cellStyle name="Hyperlink" xfId="6563" builtinId="8" hidden="1"/>
    <cellStyle name="Hyperlink" xfId="6555" builtinId="8" hidden="1"/>
    <cellStyle name="Hyperlink" xfId="6547" builtinId="8" hidden="1"/>
    <cellStyle name="Hyperlink" xfId="6539" builtinId="8" hidden="1"/>
    <cellStyle name="Hyperlink" xfId="6531" builtinId="8" hidden="1"/>
    <cellStyle name="Hyperlink" xfId="6523" builtinId="8" hidden="1"/>
    <cellStyle name="Hyperlink" xfId="6515" builtinId="8" hidden="1"/>
    <cellStyle name="Hyperlink" xfId="6507" builtinId="8" hidden="1"/>
    <cellStyle name="Hyperlink" xfId="6499" builtinId="8" hidden="1"/>
    <cellStyle name="Hyperlink" xfId="6491" builtinId="8" hidden="1"/>
    <cellStyle name="Hyperlink" xfId="6483" builtinId="8" hidden="1"/>
    <cellStyle name="Hyperlink" xfId="6475" builtinId="8" hidden="1"/>
    <cellStyle name="Hyperlink" xfId="6467" builtinId="8" hidden="1"/>
    <cellStyle name="Hyperlink" xfId="6459" builtinId="8" hidden="1"/>
    <cellStyle name="Hyperlink" xfId="6451" builtinId="8" hidden="1"/>
    <cellStyle name="Hyperlink" xfId="6443" builtinId="8" hidden="1"/>
    <cellStyle name="Hyperlink" xfId="6435" builtinId="8" hidden="1"/>
    <cellStyle name="Hyperlink" xfId="6427" builtinId="8" hidden="1"/>
    <cellStyle name="Hyperlink" xfId="6419" builtinId="8" hidden="1"/>
    <cellStyle name="Hyperlink" xfId="6411" builtinId="8" hidden="1"/>
    <cellStyle name="Hyperlink" xfId="6403" builtinId="8" hidden="1"/>
    <cellStyle name="Hyperlink" xfId="6395" builtinId="8" hidden="1"/>
    <cellStyle name="Hyperlink" xfId="6387" builtinId="8" hidden="1"/>
    <cellStyle name="Hyperlink" xfId="6379" builtinId="8" hidden="1"/>
    <cellStyle name="Hyperlink" xfId="6371" builtinId="8" hidden="1"/>
    <cellStyle name="Hyperlink" xfId="6363" builtinId="8" hidden="1"/>
    <cellStyle name="Hyperlink" xfId="6355" builtinId="8" hidden="1"/>
    <cellStyle name="Hyperlink" xfId="6347" builtinId="8" hidden="1"/>
    <cellStyle name="Hyperlink" xfId="6339" builtinId="8" hidden="1"/>
    <cellStyle name="Hyperlink" xfId="6331" builtinId="8" hidden="1"/>
    <cellStyle name="Hyperlink" xfId="6323" builtinId="8" hidden="1"/>
    <cellStyle name="Hyperlink" xfId="6315" builtinId="8" hidden="1"/>
    <cellStyle name="Hyperlink" xfId="6307" builtinId="8" hidden="1"/>
    <cellStyle name="Hyperlink" xfId="6299" builtinId="8" hidden="1"/>
    <cellStyle name="Hyperlink" xfId="6291" builtinId="8" hidden="1"/>
    <cellStyle name="Hyperlink" xfId="6283" builtinId="8" hidden="1"/>
    <cellStyle name="Hyperlink" xfId="6275" builtinId="8" hidden="1"/>
    <cellStyle name="Hyperlink" xfId="6267" builtinId="8" hidden="1"/>
    <cellStyle name="Hyperlink" xfId="6259" builtinId="8" hidden="1"/>
    <cellStyle name="Hyperlink" xfId="6251" builtinId="8" hidden="1"/>
    <cellStyle name="Hyperlink" xfId="6243" builtinId="8" hidden="1"/>
    <cellStyle name="Hyperlink" xfId="6235" builtinId="8" hidden="1"/>
    <cellStyle name="Hyperlink" xfId="6227" builtinId="8" hidden="1"/>
    <cellStyle name="Hyperlink" xfId="6219" builtinId="8" hidden="1"/>
    <cellStyle name="Hyperlink" xfId="6211" builtinId="8" hidden="1"/>
    <cellStyle name="Hyperlink" xfId="6203" builtinId="8" hidden="1"/>
    <cellStyle name="Hyperlink" xfId="6195" builtinId="8" hidden="1"/>
    <cellStyle name="Hyperlink" xfId="6187" builtinId="8" hidden="1"/>
    <cellStyle name="Hyperlink" xfId="6179" builtinId="8" hidden="1"/>
    <cellStyle name="Hyperlink" xfId="6171" builtinId="8" hidden="1"/>
    <cellStyle name="Hyperlink" xfId="6163" builtinId="8" hidden="1"/>
    <cellStyle name="Hyperlink" xfId="6155" builtinId="8" hidden="1"/>
    <cellStyle name="Hyperlink" xfId="6147" builtinId="8" hidden="1"/>
    <cellStyle name="Hyperlink" xfId="6139" builtinId="8" hidden="1"/>
    <cellStyle name="Hyperlink" xfId="6131" builtinId="8" hidden="1"/>
    <cellStyle name="Hyperlink" xfId="6123" builtinId="8" hidden="1"/>
    <cellStyle name="Hyperlink" xfId="6115" builtinId="8" hidden="1"/>
    <cellStyle name="Hyperlink" xfId="6107" builtinId="8" hidden="1"/>
    <cellStyle name="Hyperlink" xfId="6099" builtinId="8" hidden="1"/>
    <cellStyle name="Hyperlink" xfId="6091" builtinId="8" hidden="1"/>
    <cellStyle name="Hyperlink" xfId="6083" builtinId="8" hidden="1"/>
    <cellStyle name="Hyperlink" xfId="6075" builtinId="8" hidden="1"/>
    <cellStyle name="Hyperlink" xfId="6067" builtinId="8" hidden="1"/>
    <cellStyle name="Hyperlink" xfId="6059" builtinId="8" hidden="1"/>
    <cellStyle name="Hyperlink" xfId="6051" builtinId="8" hidden="1"/>
    <cellStyle name="Hyperlink" xfId="6043" builtinId="8" hidden="1"/>
    <cellStyle name="Hyperlink" xfId="6035" builtinId="8" hidden="1"/>
    <cellStyle name="Hyperlink" xfId="6027" builtinId="8" hidden="1"/>
    <cellStyle name="Hyperlink" xfId="6019" builtinId="8" hidden="1"/>
    <cellStyle name="Hyperlink" xfId="6011" builtinId="8" hidden="1"/>
    <cellStyle name="Hyperlink" xfId="6003" builtinId="8" hidden="1"/>
    <cellStyle name="Hyperlink" xfId="5995" builtinId="8" hidden="1"/>
    <cellStyle name="Hyperlink" xfId="5987" builtinId="8" hidden="1"/>
    <cellStyle name="Hyperlink" xfId="5979" builtinId="8" hidden="1"/>
    <cellStyle name="Hyperlink" xfId="5971" builtinId="8" hidden="1"/>
    <cellStyle name="Hyperlink" xfId="5963" builtinId="8" hidden="1"/>
    <cellStyle name="Hyperlink" xfId="5955" builtinId="8" hidden="1"/>
    <cellStyle name="Hyperlink" xfId="5947" builtinId="8" hidden="1"/>
    <cellStyle name="Hyperlink" xfId="5939" builtinId="8" hidden="1"/>
    <cellStyle name="Hyperlink" xfId="5931" builtinId="8" hidden="1"/>
    <cellStyle name="Hyperlink" xfId="5923" builtinId="8" hidden="1"/>
    <cellStyle name="Hyperlink" xfId="5915" builtinId="8" hidden="1"/>
    <cellStyle name="Hyperlink" xfId="5907" builtinId="8" hidden="1"/>
    <cellStyle name="Hyperlink" xfId="5899" builtinId="8" hidden="1"/>
    <cellStyle name="Hyperlink" xfId="5891" builtinId="8" hidden="1"/>
    <cellStyle name="Hyperlink" xfId="5883" builtinId="8" hidden="1"/>
    <cellStyle name="Hyperlink" xfId="5875" builtinId="8" hidden="1"/>
    <cellStyle name="Hyperlink" xfId="5867" builtinId="8" hidden="1"/>
    <cellStyle name="Hyperlink" xfId="5859" builtinId="8" hidden="1"/>
    <cellStyle name="Hyperlink" xfId="5851" builtinId="8" hidden="1"/>
    <cellStyle name="Hyperlink" xfId="5843" builtinId="8" hidden="1"/>
    <cellStyle name="Hyperlink" xfId="5835" builtinId="8" hidden="1"/>
    <cellStyle name="Hyperlink" xfId="5827" builtinId="8" hidden="1"/>
    <cellStyle name="Hyperlink" xfId="5819" builtinId="8" hidden="1"/>
    <cellStyle name="Hyperlink" xfId="5811" builtinId="8" hidden="1"/>
    <cellStyle name="Hyperlink" xfId="5803" builtinId="8" hidden="1"/>
    <cellStyle name="Hyperlink" xfId="5795" builtinId="8" hidden="1"/>
    <cellStyle name="Hyperlink" xfId="5787" builtinId="8" hidden="1"/>
    <cellStyle name="Hyperlink" xfId="5779" builtinId="8" hidden="1"/>
    <cellStyle name="Hyperlink" xfId="5771" builtinId="8" hidden="1"/>
    <cellStyle name="Hyperlink" xfId="5763" builtinId="8" hidden="1"/>
    <cellStyle name="Hyperlink" xfId="5755" builtinId="8" hidden="1"/>
    <cellStyle name="Hyperlink" xfId="5747" builtinId="8" hidden="1"/>
    <cellStyle name="Hyperlink" xfId="5739" builtinId="8" hidden="1"/>
    <cellStyle name="Hyperlink" xfId="5731" builtinId="8" hidden="1"/>
    <cellStyle name="Hyperlink" xfId="5723" builtinId="8" hidden="1"/>
    <cellStyle name="Hyperlink" xfId="5715" builtinId="8" hidden="1"/>
    <cellStyle name="Hyperlink" xfId="5707" builtinId="8" hidden="1"/>
    <cellStyle name="Hyperlink" xfId="5699" builtinId="8" hidden="1"/>
    <cellStyle name="Hyperlink" xfId="5691" builtinId="8" hidden="1"/>
    <cellStyle name="Hyperlink" xfId="5683" builtinId="8" hidden="1"/>
    <cellStyle name="Hyperlink" xfId="5675" builtinId="8" hidden="1"/>
    <cellStyle name="Hyperlink" xfId="5667" builtinId="8" hidden="1"/>
    <cellStyle name="Hyperlink" xfId="5659" builtinId="8" hidden="1"/>
    <cellStyle name="Hyperlink" xfId="5651" builtinId="8" hidden="1"/>
    <cellStyle name="Hyperlink" xfId="5643" builtinId="8" hidden="1"/>
    <cellStyle name="Hyperlink" xfId="5635" builtinId="8" hidden="1"/>
    <cellStyle name="Hyperlink" xfId="5627" builtinId="8" hidden="1"/>
    <cellStyle name="Hyperlink" xfId="5619" builtinId="8" hidden="1"/>
    <cellStyle name="Hyperlink" xfId="5611" builtinId="8" hidden="1"/>
    <cellStyle name="Hyperlink" xfId="5603" builtinId="8" hidden="1"/>
    <cellStyle name="Hyperlink" xfId="5595" builtinId="8" hidden="1"/>
    <cellStyle name="Hyperlink" xfId="5587" builtinId="8" hidden="1"/>
    <cellStyle name="Hyperlink" xfId="5579" builtinId="8" hidden="1"/>
    <cellStyle name="Hyperlink" xfId="5571" builtinId="8" hidden="1"/>
    <cellStyle name="Hyperlink" xfId="5563" builtinId="8" hidden="1"/>
    <cellStyle name="Hyperlink" xfId="5555" builtinId="8" hidden="1"/>
    <cellStyle name="Hyperlink" xfId="5547" builtinId="8" hidden="1"/>
    <cellStyle name="Hyperlink" xfId="5539" builtinId="8" hidden="1"/>
    <cellStyle name="Hyperlink" xfId="5531" builtinId="8" hidden="1"/>
    <cellStyle name="Hyperlink" xfId="5523" builtinId="8" hidden="1"/>
    <cellStyle name="Hyperlink" xfId="5515" builtinId="8" hidden="1"/>
    <cellStyle name="Hyperlink" xfId="5507" builtinId="8" hidden="1"/>
    <cellStyle name="Hyperlink" xfId="5499" builtinId="8" hidden="1"/>
    <cellStyle name="Hyperlink" xfId="5491" builtinId="8" hidden="1"/>
    <cellStyle name="Hyperlink" xfId="5483" builtinId="8" hidden="1"/>
    <cellStyle name="Hyperlink" xfId="5475" builtinId="8" hidden="1"/>
    <cellStyle name="Hyperlink" xfId="5467" builtinId="8" hidden="1"/>
    <cellStyle name="Hyperlink" xfId="5459" builtinId="8" hidden="1"/>
    <cellStyle name="Hyperlink" xfId="5451" builtinId="8" hidden="1"/>
    <cellStyle name="Hyperlink" xfId="5443" builtinId="8" hidden="1"/>
    <cellStyle name="Hyperlink" xfId="5435" builtinId="8" hidden="1"/>
    <cellStyle name="Hyperlink" xfId="5427" builtinId="8" hidden="1"/>
    <cellStyle name="Hyperlink" xfId="5419" builtinId="8" hidden="1"/>
    <cellStyle name="Hyperlink" xfId="5411" builtinId="8" hidden="1"/>
    <cellStyle name="Hyperlink" xfId="5403" builtinId="8" hidden="1"/>
    <cellStyle name="Hyperlink" xfId="5395" builtinId="8" hidden="1"/>
    <cellStyle name="Hyperlink" xfId="5387" builtinId="8" hidden="1"/>
    <cellStyle name="Hyperlink" xfId="5379" builtinId="8" hidden="1"/>
    <cellStyle name="Hyperlink" xfId="5371" builtinId="8" hidden="1"/>
    <cellStyle name="Hyperlink" xfId="5363" builtinId="8" hidden="1"/>
    <cellStyle name="Hyperlink" xfId="5355" builtinId="8" hidden="1"/>
    <cellStyle name="Hyperlink" xfId="5347" builtinId="8" hidden="1"/>
    <cellStyle name="Hyperlink" xfId="5339" builtinId="8" hidden="1"/>
    <cellStyle name="Hyperlink" xfId="5331" builtinId="8" hidden="1"/>
    <cellStyle name="Hyperlink" xfId="5323" builtinId="8" hidden="1"/>
    <cellStyle name="Hyperlink" xfId="5315" builtinId="8" hidden="1"/>
    <cellStyle name="Hyperlink" xfId="5307" builtinId="8" hidden="1"/>
    <cellStyle name="Hyperlink" xfId="5299" builtinId="8" hidden="1"/>
    <cellStyle name="Hyperlink" xfId="5291" builtinId="8" hidden="1"/>
    <cellStyle name="Hyperlink" xfId="5283" builtinId="8" hidden="1"/>
    <cellStyle name="Hyperlink" xfId="5275" builtinId="8" hidden="1"/>
    <cellStyle name="Hyperlink" xfId="5267" builtinId="8" hidden="1"/>
    <cellStyle name="Hyperlink" xfId="5259" builtinId="8" hidden="1"/>
    <cellStyle name="Hyperlink" xfId="5251" builtinId="8" hidden="1"/>
    <cellStyle name="Hyperlink" xfId="5243" builtinId="8" hidden="1"/>
    <cellStyle name="Hyperlink" xfId="5235" builtinId="8" hidden="1"/>
    <cellStyle name="Hyperlink" xfId="5227" builtinId="8" hidden="1"/>
    <cellStyle name="Hyperlink" xfId="5219" builtinId="8" hidden="1"/>
    <cellStyle name="Hyperlink" xfId="5211" builtinId="8" hidden="1"/>
    <cellStyle name="Hyperlink" xfId="5203" builtinId="8" hidden="1"/>
    <cellStyle name="Hyperlink" xfId="5195" builtinId="8" hidden="1"/>
    <cellStyle name="Hyperlink" xfId="5187" builtinId="8" hidden="1"/>
    <cellStyle name="Hyperlink" xfId="5179" builtinId="8" hidden="1"/>
    <cellStyle name="Hyperlink" xfId="5171" builtinId="8" hidden="1"/>
    <cellStyle name="Hyperlink" xfId="5163" builtinId="8" hidden="1"/>
    <cellStyle name="Hyperlink" xfId="5155" builtinId="8" hidden="1"/>
    <cellStyle name="Hyperlink" xfId="5147" builtinId="8" hidden="1"/>
    <cellStyle name="Hyperlink" xfId="5139" builtinId="8" hidden="1"/>
    <cellStyle name="Hyperlink" xfId="5131" builtinId="8" hidden="1"/>
    <cellStyle name="Hyperlink" xfId="5123" builtinId="8" hidden="1"/>
    <cellStyle name="Hyperlink" xfId="5115" builtinId="8" hidden="1"/>
    <cellStyle name="Hyperlink" xfId="5107" builtinId="8" hidden="1"/>
    <cellStyle name="Hyperlink" xfId="5099" builtinId="8" hidden="1"/>
    <cellStyle name="Hyperlink" xfId="5091" builtinId="8" hidden="1"/>
    <cellStyle name="Hyperlink" xfId="5083" builtinId="8" hidden="1"/>
    <cellStyle name="Hyperlink" xfId="5075" builtinId="8" hidden="1"/>
    <cellStyle name="Hyperlink" xfId="5067" builtinId="8" hidden="1"/>
    <cellStyle name="Hyperlink" xfId="5059" builtinId="8" hidden="1"/>
    <cellStyle name="Hyperlink" xfId="5051" builtinId="8" hidden="1"/>
    <cellStyle name="Hyperlink" xfId="5043" builtinId="8" hidden="1"/>
    <cellStyle name="Hyperlink" xfId="5035" builtinId="8" hidden="1"/>
    <cellStyle name="Hyperlink" xfId="5027" builtinId="8" hidden="1"/>
    <cellStyle name="Hyperlink" xfId="5019" builtinId="8" hidden="1"/>
    <cellStyle name="Hyperlink" xfId="5011" builtinId="8" hidden="1"/>
    <cellStyle name="Hyperlink" xfId="5003" builtinId="8" hidden="1"/>
    <cellStyle name="Hyperlink" xfId="4995" builtinId="8" hidden="1"/>
    <cellStyle name="Hyperlink" xfId="4987" builtinId="8" hidden="1"/>
    <cellStyle name="Hyperlink" xfId="4979" builtinId="8" hidden="1"/>
    <cellStyle name="Hyperlink" xfId="4971" builtinId="8" hidden="1"/>
    <cellStyle name="Hyperlink" xfId="4963" builtinId="8" hidden="1"/>
    <cellStyle name="Hyperlink" xfId="4955" builtinId="8" hidden="1"/>
    <cellStyle name="Hyperlink" xfId="4947" builtinId="8" hidden="1"/>
    <cellStyle name="Hyperlink" xfId="4939" builtinId="8" hidden="1"/>
    <cellStyle name="Hyperlink" xfId="4931" builtinId="8" hidden="1"/>
    <cellStyle name="Hyperlink" xfId="4923" builtinId="8" hidden="1"/>
    <cellStyle name="Hyperlink" xfId="4915" builtinId="8" hidden="1"/>
    <cellStyle name="Hyperlink" xfId="4907" builtinId="8" hidden="1"/>
    <cellStyle name="Hyperlink" xfId="4899" builtinId="8" hidden="1"/>
    <cellStyle name="Hyperlink" xfId="4891" builtinId="8" hidden="1"/>
    <cellStyle name="Hyperlink" xfId="4883" builtinId="8" hidden="1"/>
    <cellStyle name="Hyperlink" xfId="4875" builtinId="8" hidden="1"/>
    <cellStyle name="Hyperlink" xfId="4867" builtinId="8" hidden="1"/>
    <cellStyle name="Hyperlink" xfId="4859" builtinId="8" hidden="1"/>
    <cellStyle name="Hyperlink" xfId="4851" builtinId="8" hidden="1"/>
    <cellStyle name="Hyperlink" xfId="4843" builtinId="8" hidden="1"/>
    <cellStyle name="Hyperlink" xfId="4835" builtinId="8" hidden="1"/>
    <cellStyle name="Hyperlink" xfId="4827" builtinId="8" hidden="1"/>
    <cellStyle name="Hyperlink" xfId="4819" builtinId="8" hidden="1"/>
    <cellStyle name="Hyperlink" xfId="4811" builtinId="8" hidden="1"/>
    <cellStyle name="Hyperlink" xfId="4803" builtinId="8" hidden="1"/>
    <cellStyle name="Hyperlink" xfId="4795" builtinId="8" hidden="1"/>
    <cellStyle name="Hyperlink" xfId="4787" builtinId="8" hidden="1"/>
    <cellStyle name="Hyperlink" xfId="4779" builtinId="8" hidden="1"/>
    <cellStyle name="Hyperlink" xfId="4771" builtinId="8" hidden="1"/>
    <cellStyle name="Hyperlink" xfId="4763" builtinId="8" hidden="1"/>
    <cellStyle name="Hyperlink" xfId="4755" builtinId="8" hidden="1"/>
    <cellStyle name="Hyperlink" xfId="4747" builtinId="8" hidden="1"/>
    <cellStyle name="Hyperlink" xfId="4739" builtinId="8" hidden="1"/>
    <cellStyle name="Hyperlink" xfId="4731" builtinId="8" hidden="1"/>
    <cellStyle name="Hyperlink" xfId="4723" builtinId="8" hidden="1"/>
    <cellStyle name="Hyperlink" xfId="4715" builtinId="8" hidden="1"/>
    <cellStyle name="Hyperlink" xfId="4707" builtinId="8" hidden="1"/>
    <cellStyle name="Hyperlink" xfId="4699" builtinId="8" hidden="1"/>
    <cellStyle name="Hyperlink" xfId="4691" builtinId="8" hidden="1"/>
    <cellStyle name="Hyperlink" xfId="4683" builtinId="8" hidden="1"/>
    <cellStyle name="Hyperlink" xfId="4675" builtinId="8" hidden="1"/>
    <cellStyle name="Hyperlink" xfId="4667" builtinId="8" hidden="1"/>
    <cellStyle name="Hyperlink" xfId="4659" builtinId="8" hidden="1"/>
    <cellStyle name="Hyperlink" xfId="4651" builtinId="8" hidden="1"/>
    <cellStyle name="Hyperlink" xfId="4643" builtinId="8" hidden="1"/>
    <cellStyle name="Hyperlink" xfId="4635" builtinId="8" hidden="1"/>
    <cellStyle name="Hyperlink" xfId="4627" builtinId="8" hidden="1"/>
    <cellStyle name="Hyperlink" xfId="4619" builtinId="8" hidden="1"/>
    <cellStyle name="Hyperlink" xfId="4611" builtinId="8" hidden="1"/>
    <cellStyle name="Hyperlink" xfId="4603" builtinId="8" hidden="1"/>
    <cellStyle name="Hyperlink" xfId="4595" builtinId="8" hidden="1"/>
    <cellStyle name="Hyperlink" xfId="4587" builtinId="8" hidden="1"/>
    <cellStyle name="Hyperlink" xfId="4579" builtinId="8" hidden="1"/>
    <cellStyle name="Hyperlink" xfId="4571" builtinId="8" hidden="1"/>
    <cellStyle name="Hyperlink" xfId="4563" builtinId="8" hidden="1"/>
    <cellStyle name="Hyperlink" xfId="4555" builtinId="8" hidden="1"/>
    <cellStyle name="Hyperlink" xfId="4547" builtinId="8" hidden="1"/>
    <cellStyle name="Hyperlink" xfId="4539" builtinId="8" hidden="1"/>
    <cellStyle name="Hyperlink" xfId="4531" builtinId="8" hidden="1"/>
    <cellStyle name="Hyperlink" xfId="4523" builtinId="8" hidden="1"/>
    <cellStyle name="Hyperlink" xfId="4515" builtinId="8" hidden="1"/>
    <cellStyle name="Hyperlink" xfId="4507" builtinId="8" hidden="1"/>
    <cellStyle name="Hyperlink" xfId="4499" builtinId="8" hidden="1"/>
    <cellStyle name="Hyperlink" xfId="4491" builtinId="8" hidden="1"/>
    <cellStyle name="Hyperlink" xfId="4483" builtinId="8" hidden="1"/>
    <cellStyle name="Hyperlink" xfId="4475" builtinId="8" hidden="1"/>
    <cellStyle name="Hyperlink" xfId="4467" builtinId="8" hidden="1"/>
    <cellStyle name="Hyperlink" xfId="4459" builtinId="8" hidden="1"/>
    <cellStyle name="Hyperlink" xfId="4451" builtinId="8" hidden="1"/>
    <cellStyle name="Hyperlink" xfId="4443" builtinId="8" hidden="1"/>
    <cellStyle name="Hyperlink" xfId="4435" builtinId="8" hidden="1"/>
    <cellStyle name="Hyperlink" xfId="4427" builtinId="8" hidden="1"/>
    <cellStyle name="Hyperlink" xfId="4419" builtinId="8" hidden="1"/>
    <cellStyle name="Hyperlink" xfId="4411" builtinId="8" hidden="1"/>
    <cellStyle name="Hyperlink" xfId="4403" builtinId="8" hidden="1"/>
    <cellStyle name="Hyperlink" xfId="4395" builtinId="8" hidden="1"/>
    <cellStyle name="Hyperlink" xfId="4387" builtinId="8" hidden="1"/>
    <cellStyle name="Hyperlink" xfId="4379" builtinId="8" hidden="1"/>
    <cellStyle name="Hyperlink" xfId="4371" builtinId="8" hidden="1"/>
    <cellStyle name="Hyperlink" xfId="4363" builtinId="8" hidden="1"/>
    <cellStyle name="Hyperlink" xfId="4355" builtinId="8" hidden="1"/>
    <cellStyle name="Hyperlink" xfId="4347" builtinId="8" hidden="1"/>
    <cellStyle name="Hyperlink" xfId="4339" builtinId="8" hidden="1"/>
    <cellStyle name="Hyperlink" xfId="4331" builtinId="8" hidden="1"/>
    <cellStyle name="Hyperlink" xfId="4323" builtinId="8" hidden="1"/>
    <cellStyle name="Hyperlink" xfId="4315" builtinId="8" hidden="1"/>
    <cellStyle name="Hyperlink" xfId="4307" builtinId="8" hidden="1"/>
    <cellStyle name="Hyperlink" xfId="4299" builtinId="8" hidden="1"/>
    <cellStyle name="Hyperlink" xfId="4291" builtinId="8" hidden="1"/>
    <cellStyle name="Hyperlink" xfId="4283" builtinId="8" hidden="1"/>
    <cellStyle name="Hyperlink" xfId="4275" builtinId="8" hidden="1"/>
    <cellStyle name="Hyperlink" xfId="4267" builtinId="8" hidden="1"/>
    <cellStyle name="Hyperlink" xfId="4259" builtinId="8" hidden="1"/>
    <cellStyle name="Hyperlink" xfId="4251" builtinId="8" hidden="1"/>
    <cellStyle name="Hyperlink" xfId="4243" builtinId="8" hidden="1"/>
    <cellStyle name="Hyperlink" xfId="4235" builtinId="8" hidden="1"/>
    <cellStyle name="Hyperlink" xfId="4227" builtinId="8" hidden="1"/>
    <cellStyle name="Hyperlink" xfId="4219" builtinId="8" hidden="1"/>
    <cellStyle name="Hyperlink" xfId="4211" builtinId="8" hidden="1"/>
    <cellStyle name="Hyperlink" xfId="4203" builtinId="8" hidden="1"/>
    <cellStyle name="Hyperlink" xfId="4195" builtinId="8" hidden="1"/>
    <cellStyle name="Hyperlink" xfId="4187" builtinId="8" hidden="1"/>
    <cellStyle name="Hyperlink" xfId="4179" builtinId="8" hidden="1"/>
    <cellStyle name="Hyperlink" xfId="4171" builtinId="8" hidden="1"/>
    <cellStyle name="Hyperlink" xfId="4163" builtinId="8" hidden="1"/>
    <cellStyle name="Hyperlink" xfId="4155" builtinId="8" hidden="1"/>
    <cellStyle name="Hyperlink" xfId="4147" builtinId="8" hidden="1"/>
    <cellStyle name="Hyperlink" xfId="4139" builtinId="8" hidden="1"/>
    <cellStyle name="Hyperlink" xfId="4131" builtinId="8" hidden="1"/>
    <cellStyle name="Hyperlink" xfId="4123" builtinId="8" hidden="1"/>
    <cellStyle name="Hyperlink" xfId="4115" builtinId="8" hidden="1"/>
    <cellStyle name="Hyperlink" xfId="4107" builtinId="8" hidden="1"/>
    <cellStyle name="Hyperlink" xfId="4099" builtinId="8" hidden="1"/>
    <cellStyle name="Hyperlink" xfId="4091" builtinId="8" hidden="1"/>
    <cellStyle name="Hyperlink" xfId="4083" builtinId="8" hidden="1"/>
    <cellStyle name="Hyperlink" xfId="4075" builtinId="8" hidden="1"/>
    <cellStyle name="Hyperlink" xfId="4067" builtinId="8" hidden="1"/>
    <cellStyle name="Hyperlink" xfId="4059" builtinId="8" hidden="1"/>
    <cellStyle name="Hyperlink" xfId="4051" builtinId="8" hidden="1"/>
    <cellStyle name="Hyperlink" xfId="4043" builtinId="8" hidden="1"/>
    <cellStyle name="Hyperlink" xfId="4035" builtinId="8" hidden="1"/>
    <cellStyle name="Hyperlink" xfId="4027" builtinId="8" hidden="1"/>
    <cellStyle name="Hyperlink" xfId="4019" builtinId="8" hidden="1"/>
    <cellStyle name="Hyperlink" xfId="4011" builtinId="8" hidden="1"/>
    <cellStyle name="Hyperlink" xfId="4003" builtinId="8" hidden="1"/>
    <cellStyle name="Hyperlink" xfId="3995" builtinId="8" hidden="1"/>
    <cellStyle name="Hyperlink" xfId="3987" builtinId="8" hidden="1"/>
    <cellStyle name="Hyperlink" xfId="3979" builtinId="8" hidden="1"/>
    <cellStyle name="Hyperlink" xfId="3971" builtinId="8" hidden="1"/>
    <cellStyle name="Hyperlink" xfId="3963" builtinId="8" hidden="1"/>
    <cellStyle name="Hyperlink" xfId="3955" builtinId="8" hidden="1"/>
    <cellStyle name="Hyperlink" xfId="3947" builtinId="8" hidden="1"/>
    <cellStyle name="Hyperlink" xfId="3939" builtinId="8" hidden="1"/>
    <cellStyle name="Hyperlink" xfId="3931" builtinId="8" hidden="1"/>
    <cellStyle name="Hyperlink" xfId="3923" builtinId="8" hidden="1"/>
    <cellStyle name="Hyperlink" xfId="3915" builtinId="8" hidden="1"/>
    <cellStyle name="Hyperlink" xfId="3907" builtinId="8" hidden="1"/>
    <cellStyle name="Hyperlink" xfId="3899" builtinId="8" hidden="1"/>
    <cellStyle name="Hyperlink" xfId="3891" builtinId="8" hidden="1"/>
    <cellStyle name="Hyperlink" xfId="3883" builtinId="8" hidden="1"/>
    <cellStyle name="Hyperlink" xfId="3875" builtinId="8" hidden="1"/>
    <cellStyle name="Hyperlink" xfId="3867" builtinId="8" hidden="1"/>
    <cellStyle name="Hyperlink" xfId="3859" builtinId="8" hidden="1"/>
    <cellStyle name="Hyperlink" xfId="3851" builtinId="8" hidden="1"/>
    <cellStyle name="Hyperlink" xfId="3843" builtinId="8" hidden="1"/>
    <cellStyle name="Hyperlink" xfId="3835" builtinId="8" hidden="1"/>
    <cellStyle name="Hyperlink" xfId="3827" builtinId="8" hidden="1"/>
    <cellStyle name="Hyperlink" xfId="3819" builtinId="8" hidden="1"/>
    <cellStyle name="Hyperlink" xfId="3811" builtinId="8" hidden="1"/>
    <cellStyle name="Hyperlink" xfId="3803" builtinId="8" hidden="1"/>
    <cellStyle name="Hyperlink" xfId="3795" builtinId="8" hidden="1"/>
    <cellStyle name="Hyperlink" xfId="3787" builtinId="8" hidden="1"/>
    <cellStyle name="Hyperlink" xfId="3779" builtinId="8" hidden="1"/>
    <cellStyle name="Hyperlink" xfId="3771" builtinId="8" hidden="1"/>
    <cellStyle name="Hyperlink" xfId="3763" builtinId="8" hidden="1"/>
    <cellStyle name="Hyperlink" xfId="3755" builtinId="8" hidden="1"/>
    <cellStyle name="Hyperlink" xfId="3747" builtinId="8" hidden="1"/>
    <cellStyle name="Hyperlink" xfId="3739" builtinId="8" hidden="1"/>
    <cellStyle name="Hyperlink" xfId="3731" builtinId="8" hidden="1"/>
    <cellStyle name="Hyperlink" xfId="3723" builtinId="8" hidden="1"/>
    <cellStyle name="Hyperlink" xfId="3715" builtinId="8" hidden="1"/>
    <cellStyle name="Hyperlink" xfId="3707" builtinId="8" hidden="1"/>
    <cellStyle name="Hyperlink" xfId="3699" builtinId="8" hidden="1"/>
    <cellStyle name="Hyperlink" xfId="3691" builtinId="8" hidden="1"/>
    <cellStyle name="Hyperlink" xfId="3683" builtinId="8" hidden="1"/>
    <cellStyle name="Hyperlink" xfId="3675" builtinId="8" hidden="1"/>
    <cellStyle name="Hyperlink" xfId="3667" builtinId="8" hidden="1"/>
    <cellStyle name="Hyperlink" xfId="3659" builtinId="8" hidden="1"/>
    <cellStyle name="Hyperlink" xfId="3651" builtinId="8" hidden="1"/>
    <cellStyle name="Hyperlink" xfId="3643" builtinId="8" hidden="1"/>
    <cellStyle name="Hyperlink" xfId="3635" builtinId="8" hidden="1"/>
    <cellStyle name="Hyperlink" xfId="3627" builtinId="8" hidden="1"/>
    <cellStyle name="Hyperlink" xfId="3619" builtinId="8" hidden="1"/>
    <cellStyle name="Hyperlink" xfId="3611" builtinId="8" hidden="1"/>
    <cellStyle name="Hyperlink" xfId="3603" builtinId="8" hidden="1"/>
    <cellStyle name="Hyperlink" xfId="3595" builtinId="8" hidden="1"/>
    <cellStyle name="Hyperlink" xfId="3587" builtinId="8" hidden="1"/>
    <cellStyle name="Hyperlink" xfId="3579" builtinId="8" hidden="1"/>
    <cellStyle name="Hyperlink" xfId="3571" builtinId="8" hidden="1"/>
    <cellStyle name="Hyperlink" xfId="3563" builtinId="8" hidden="1"/>
    <cellStyle name="Hyperlink" xfId="3555" builtinId="8" hidden="1"/>
    <cellStyle name="Hyperlink" xfId="3547" builtinId="8" hidden="1"/>
    <cellStyle name="Hyperlink" xfId="3539" builtinId="8" hidden="1"/>
    <cellStyle name="Hyperlink" xfId="3531" builtinId="8" hidden="1"/>
    <cellStyle name="Hyperlink" xfId="3523" builtinId="8" hidden="1"/>
    <cellStyle name="Hyperlink" xfId="3515" builtinId="8" hidden="1"/>
    <cellStyle name="Hyperlink" xfId="3507" builtinId="8" hidden="1"/>
    <cellStyle name="Hyperlink" xfId="3499" builtinId="8" hidden="1"/>
    <cellStyle name="Hyperlink" xfId="3491" builtinId="8" hidden="1"/>
    <cellStyle name="Hyperlink" xfId="3483" builtinId="8" hidden="1"/>
    <cellStyle name="Hyperlink" xfId="3475" builtinId="8" hidden="1"/>
    <cellStyle name="Hyperlink" xfId="3467" builtinId="8" hidden="1"/>
    <cellStyle name="Hyperlink" xfId="3459" builtinId="8" hidden="1"/>
    <cellStyle name="Hyperlink" xfId="3451" builtinId="8" hidden="1"/>
    <cellStyle name="Hyperlink" xfId="3443" builtinId="8" hidden="1"/>
    <cellStyle name="Hyperlink" xfId="3435" builtinId="8" hidden="1"/>
    <cellStyle name="Hyperlink" xfId="3427" builtinId="8" hidden="1"/>
    <cellStyle name="Hyperlink" xfId="3419" builtinId="8" hidden="1"/>
    <cellStyle name="Hyperlink" xfId="3411" builtinId="8" hidden="1"/>
    <cellStyle name="Hyperlink" xfId="3403" builtinId="8" hidden="1"/>
    <cellStyle name="Hyperlink" xfId="3395" builtinId="8" hidden="1"/>
    <cellStyle name="Hyperlink" xfId="3387" builtinId="8" hidden="1"/>
    <cellStyle name="Hyperlink" xfId="3379" builtinId="8" hidden="1"/>
    <cellStyle name="Hyperlink" xfId="3371" builtinId="8" hidden="1"/>
    <cellStyle name="Hyperlink" xfId="3363" builtinId="8" hidden="1"/>
    <cellStyle name="Hyperlink" xfId="3355" builtinId="8" hidden="1"/>
    <cellStyle name="Hyperlink" xfId="3347" builtinId="8" hidden="1"/>
    <cellStyle name="Hyperlink" xfId="3339" builtinId="8" hidden="1"/>
    <cellStyle name="Hyperlink" xfId="3331" builtinId="8" hidden="1"/>
    <cellStyle name="Hyperlink" xfId="3323" builtinId="8" hidden="1"/>
    <cellStyle name="Hyperlink" xfId="3315" builtinId="8" hidden="1"/>
    <cellStyle name="Hyperlink" xfId="3307" builtinId="8" hidden="1"/>
    <cellStyle name="Hyperlink" xfId="3299" builtinId="8" hidden="1"/>
    <cellStyle name="Hyperlink" xfId="3291" builtinId="8" hidden="1"/>
    <cellStyle name="Hyperlink" xfId="3283" builtinId="8" hidden="1"/>
    <cellStyle name="Hyperlink" xfId="3275" builtinId="8" hidden="1"/>
    <cellStyle name="Hyperlink" xfId="3267" builtinId="8" hidden="1"/>
    <cellStyle name="Hyperlink" xfId="3259" builtinId="8" hidden="1"/>
    <cellStyle name="Hyperlink" xfId="3251" builtinId="8" hidden="1"/>
    <cellStyle name="Hyperlink" xfId="3243" builtinId="8" hidden="1"/>
    <cellStyle name="Hyperlink" xfId="3235" builtinId="8" hidden="1"/>
    <cellStyle name="Hyperlink" xfId="3227" builtinId="8" hidden="1"/>
    <cellStyle name="Hyperlink" xfId="3219" builtinId="8" hidden="1"/>
    <cellStyle name="Hyperlink" xfId="3211" builtinId="8" hidden="1"/>
    <cellStyle name="Hyperlink" xfId="3203" builtinId="8" hidden="1"/>
    <cellStyle name="Hyperlink" xfId="3195" builtinId="8" hidden="1"/>
    <cellStyle name="Hyperlink" xfId="3187" builtinId="8" hidden="1"/>
    <cellStyle name="Hyperlink" xfId="3179" builtinId="8" hidden="1"/>
    <cellStyle name="Hyperlink" xfId="3171" builtinId="8" hidden="1"/>
    <cellStyle name="Hyperlink" xfId="3163" builtinId="8" hidden="1"/>
    <cellStyle name="Hyperlink" xfId="3155" builtinId="8" hidden="1"/>
    <cellStyle name="Hyperlink" xfId="3147" builtinId="8" hidden="1"/>
    <cellStyle name="Hyperlink" xfId="3139" builtinId="8" hidden="1"/>
    <cellStyle name="Hyperlink" xfId="3131" builtinId="8" hidden="1"/>
    <cellStyle name="Hyperlink" xfId="3123" builtinId="8" hidden="1"/>
    <cellStyle name="Hyperlink" xfId="3115" builtinId="8" hidden="1"/>
    <cellStyle name="Hyperlink" xfId="3107" builtinId="8" hidden="1"/>
    <cellStyle name="Hyperlink" xfId="3099" builtinId="8" hidden="1"/>
    <cellStyle name="Hyperlink" xfId="3091" builtinId="8" hidden="1"/>
    <cellStyle name="Hyperlink" xfId="3083" builtinId="8" hidden="1"/>
    <cellStyle name="Hyperlink" xfId="3075" builtinId="8" hidden="1"/>
    <cellStyle name="Hyperlink" xfId="3067" builtinId="8" hidden="1"/>
    <cellStyle name="Hyperlink" xfId="3059" builtinId="8" hidden="1"/>
    <cellStyle name="Hyperlink" xfId="3051" builtinId="8" hidden="1"/>
    <cellStyle name="Hyperlink" xfId="3043" builtinId="8" hidden="1"/>
    <cellStyle name="Hyperlink" xfId="3035" builtinId="8" hidden="1"/>
    <cellStyle name="Hyperlink" xfId="3027" builtinId="8" hidden="1"/>
    <cellStyle name="Hyperlink" xfId="3019" builtinId="8" hidden="1"/>
    <cellStyle name="Hyperlink" xfId="3011" builtinId="8" hidden="1"/>
    <cellStyle name="Hyperlink" xfId="3003" builtinId="8" hidden="1"/>
    <cellStyle name="Hyperlink" xfId="2995" builtinId="8" hidden="1"/>
    <cellStyle name="Hyperlink" xfId="2987" builtinId="8" hidden="1"/>
    <cellStyle name="Hyperlink" xfId="2979" builtinId="8" hidden="1"/>
    <cellStyle name="Hyperlink" xfId="2971" builtinId="8" hidden="1"/>
    <cellStyle name="Hyperlink" xfId="2963" builtinId="8" hidden="1"/>
    <cellStyle name="Hyperlink" xfId="2955" builtinId="8" hidden="1"/>
    <cellStyle name="Hyperlink" xfId="2947" builtinId="8" hidden="1"/>
    <cellStyle name="Hyperlink" xfId="2939" builtinId="8" hidden="1"/>
    <cellStyle name="Hyperlink" xfId="2931" builtinId="8" hidden="1"/>
    <cellStyle name="Hyperlink" xfId="2923" builtinId="8" hidden="1"/>
    <cellStyle name="Hyperlink" xfId="2915" builtinId="8" hidden="1"/>
    <cellStyle name="Hyperlink" xfId="2907" builtinId="8" hidden="1"/>
    <cellStyle name="Hyperlink" xfId="2899" builtinId="8" hidden="1"/>
    <cellStyle name="Hyperlink" xfId="2891" builtinId="8" hidden="1"/>
    <cellStyle name="Hyperlink" xfId="2883" builtinId="8" hidden="1"/>
    <cellStyle name="Hyperlink" xfId="2875" builtinId="8" hidden="1"/>
    <cellStyle name="Hyperlink" xfId="2867" builtinId="8" hidden="1"/>
    <cellStyle name="Hyperlink" xfId="2859" builtinId="8" hidden="1"/>
    <cellStyle name="Hyperlink" xfId="2851" builtinId="8" hidden="1"/>
    <cellStyle name="Hyperlink" xfId="2843" builtinId="8" hidden="1"/>
    <cellStyle name="Hyperlink" xfId="2835" builtinId="8" hidden="1"/>
    <cellStyle name="Hyperlink" xfId="2827" builtinId="8" hidden="1"/>
    <cellStyle name="Hyperlink" xfId="2819" builtinId="8" hidden="1"/>
    <cellStyle name="Hyperlink" xfId="2811" builtinId="8" hidden="1"/>
    <cellStyle name="Hyperlink" xfId="2803" builtinId="8" hidden="1"/>
    <cellStyle name="Hyperlink" xfId="2795" builtinId="8" hidden="1"/>
    <cellStyle name="Hyperlink" xfId="2787" builtinId="8" hidden="1"/>
    <cellStyle name="Hyperlink" xfId="2779" builtinId="8" hidden="1"/>
    <cellStyle name="Hyperlink" xfId="2771" builtinId="8" hidden="1"/>
    <cellStyle name="Hyperlink" xfId="2763" builtinId="8" hidden="1"/>
    <cellStyle name="Hyperlink" xfId="2755" builtinId="8" hidden="1"/>
    <cellStyle name="Hyperlink" xfId="2747" builtinId="8" hidden="1"/>
    <cellStyle name="Hyperlink" xfId="2739" builtinId="8" hidden="1"/>
    <cellStyle name="Hyperlink" xfId="2731" builtinId="8" hidden="1"/>
    <cellStyle name="Hyperlink" xfId="2723" builtinId="8" hidden="1"/>
    <cellStyle name="Hyperlink" xfId="2715" builtinId="8" hidden="1"/>
    <cellStyle name="Hyperlink" xfId="2707" builtinId="8" hidden="1"/>
    <cellStyle name="Hyperlink" xfId="2699" builtinId="8" hidden="1"/>
    <cellStyle name="Hyperlink" xfId="2691" builtinId="8" hidden="1"/>
    <cellStyle name="Hyperlink" xfId="2683" builtinId="8" hidden="1"/>
    <cellStyle name="Hyperlink" xfId="2675" builtinId="8" hidden="1"/>
    <cellStyle name="Hyperlink" xfId="2667" builtinId="8" hidden="1"/>
    <cellStyle name="Hyperlink" xfId="2659" builtinId="8" hidden="1"/>
    <cellStyle name="Hyperlink" xfId="2651" builtinId="8" hidden="1"/>
    <cellStyle name="Hyperlink" xfId="2643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7" builtinId="8" hidden="1"/>
    <cellStyle name="Hyperlink" xfId="2639" builtinId="8" hidden="1"/>
    <cellStyle name="Hyperlink" xfId="2635" builtinId="8" hidden="1"/>
    <cellStyle name="Hyperlink" xfId="2619" builtinId="8" hidden="1"/>
    <cellStyle name="Hyperlink" xfId="2603" builtinId="8" hidden="1"/>
    <cellStyle name="Hyperlink" xfId="2587" builtinId="8" hidden="1"/>
    <cellStyle name="Hyperlink" xfId="2571" builtinId="8" hidden="1"/>
    <cellStyle name="Hyperlink" xfId="2555" builtinId="8" hidden="1"/>
    <cellStyle name="Hyperlink" xfId="2539" builtinId="8" hidden="1"/>
    <cellStyle name="Hyperlink" xfId="2523" builtinId="8" hidden="1"/>
    <cellStyle name="Hyperlink" xfId="2507" builtinId="8" hidden="1"/>
    <cellStyle name="Hyperlink" xfId="2491" builtinId="8" hidden="1"/>
    <cellStyle name="Hyperlink" xfId="2475" builtinId="8" hidden="1"/>
    <cellStyle name="Hyperlink" xfId="2459" builtinId="8" hidden="1"/>
    <cellStyle name="Hyperlink" xfId="2443" builtinId="8" hidden="1"/>
    <cellStyle name="Hyperlink" xfId="2427" builtinId="8" hidden="1"/>
    <cellStyle name="Hyperlink" xfId="2411" builtinId="8" hidden="1"/>
    <cellStyle name="Hyperlink" xfId="2395" builtinId="8" hidden="1"/>
    <cellStyle name="Hyperlink" xfId="2379" builtinId="8" hidden="1"/>
    <cellStyle name="Hyperlink" xfId="2363" builtinId="8" hidden="1"/>
    <cellStyle name="Hyperlink" xfId="2347" builtinId="8" hidden="1"/>
    <cellStyle name="Hyperlink" xfId="2331" builtinId="8" hidden="1"/>
    <cellStyle name="Hyperlink" xfId="2315" builtinId="8" hidden="1"/>
    <cellStyle name="Hyperlink" xfId="2299" builtinId="8" hidden="1"/>
    <cellStyle name="Hyperlink" xfId="2283" builtinId="8" hidden="1"/>
    <cellStyle name="Hyperlink" xfId="2267" builtinId="8" hidden="1"/>
    <cellStyle name="Hyperlink" xfId="2251" builtinId="8" hidden="1"/>
    <cellStyle name="Hyperlink" xfId="2235" builtinId="8" hidden="1"/>
    <cellStyle name="Hyperlink" xfId="2219" builtinId="8" hidden="1"/>
    <cellStyle name="Hyperlink" xfId="2203" builtinId="8" hidden="1"/>
    <cellStyle name="Hyperlink" xfId="2187" builtinId="8" hidden="1"/>
    <cellStyle name="Hyperlink" xfId="2171" builtinId="8" hidden="1"/>
    <cellStyle name="Hyperlink" xfId="2155" builtinId="8" hidden="1"/>
    <cellStyle name="Hyperlink" xfId="2139" builtinId="8" hidden="1"/>
    <cellStyle name="Hyperlink" xfId="2123" builtinId="8" hidden="1"/>
    <cellStyle name="Hyperlink" xfId="2107" builtinId="8" hidden="1"/>
    <cellStyle name="Hyperlink" xfId="2091" builtinId="8" hidden="1"/>
    <cellStyle name="Hyperlink" xfId="2075" builtinId="8" hidden="1"/>
    <cellStyle name="Hyperlink" xfId="2059" builtinId="8" hidden="1"/>
    <cellStyle name="Hyperlink" xfId="2043" builtinId="8" hidden="1"/>
    <cellStyle name="Hyperlink" xfId="2027" builtinId="8" hidden="1"/>
    <cellStyle name="Hyperlink" xfId="2011" builtinId="8" hidden="1"/>
    <cellStyle name="Hyperlink" xfId="1995" builtinId="8" hidden="1"/>
    <cellStyle name="Hyperlink" xfId="1979" builtinId="8" hidden="1"/>
    <cellStyle name="Hyperlink" xfId="1963" builtinId="8" hidden="1"/>
    <cellStyle name="Hyperlink" xfId="1947" builtinId="8" hidden="1"/>
    <cellStyle name="Hyperlink" xfId="1931" builtinId="8" hidden="1"/>
    <cellStyle name="Hyperlink" xfId="1915" builtinId="8" hidden="1"/>
    <cellStyle name="Hyperlink" xfId="1899" builtinId="8" hidden="1"/>
    <cellStyle name="Hyperlink" xfId="1883" builtinId="8" hidden="1"/>
    <cellStyle name="Hyperlink" xfId="1867" builtinId="8" hidden="1"/>
    <cellStyle name="Hyperlink" xfId="1851" builtinId="8" hidden="1"/>
    <cellStyle name="Hyperlink" xfId="1835" builtinId="8" hidden="1"/>
    <cellStyle name="Hyperlink" xfId="1819" builtinId="8" hidden="1"/>
    <cellStyle name="Hyperlink" xfId="1803" builtinId="8" hidden="1"/>
    <cellStyle name="Hyperlink" xfId="1787" builtinId="8" hidden="1"/>
    <cellStyle name="Hyperlink" xfId="1771" builtinId="8" hidden="1"/>
    <cellStyle name="Hyperlink" xfId="1755" builtinId="8" hidden="1"/>
    <cellStyle name="Hyperlink" xfId="1739" builtinId="8" hidden="1"/>
    <cellStyle name="Hyperlink" xfId="1723" builtinId="8" hidden="1"/>
    <cellStyle name="Hyperlink" xfId="1707" builtinId="8" hidden="1"/>
    <cellStyle name="Hyperlink" xfId="1691" builtinId="8" hidden="1"/>
    <cellStyle name="Hyperlink" xfId="1675" builtinId="8" hidden="1"/>
    <cellStyle name="Hyperlink" xfId="1659" builtinId="8" hidden="1"/>
    <cellStyle name="Hyperlink" xfId="1643" builtinId="8" hidden="1"/>
    <cellStyle name="Hyperlink" xfId="1627" builtinId="8" hidden="1"/>
    <cellStyle name="Hyperlink" xfId="1611" builtinId="8" hidden="1"/>
    <cellStyle name="Hyperlink" xfId="1595" builtinId="8" hidden="1"/>
    <cellStyle name="Hyperlink" xfId="1579" builtinId="8" hidden="1"/>
    <cellStyle name="Hyperlink" xfId="1563" builtinId="8" hidden="1"/>
    <cellStyle name="Hyperlink" xfId="1547" builtinId="8" hidden="1"/>
    <cellStyle name="Hyperlink" xfId="1531" builtinId="8" hidden="1"/>
    <cellStyle name="Hyperlink" xfId="1515" builtinId="8" hidden="1"/>
    <cellStyle name="Hyperlink" xfId="1499" builtinId="8" hidden="1"/>
    <cellStyle name="Hyperlink" xfId="1483" builtinId="8" hidden="1"/>
    <cellStyle name="Hyperlink" xfId="1467" builtinId="8" hidden="1"/>
    <cellStyle name="Hyperlink" xfId="1451" builtinId="8" hidden="1"/>
    <cellStyle name="Hyperlink" xfId="1435" builtinId="8" hidden="1"/>
    <cellStyle name="Hyperlink" xfId="1419" builtinId="8" hidden="1"/>
    <cellStyle name="Hyperlink" xfId="1403" builtinId="8" hidden="1"/>
    <cellStyle name="Hyperlink" xfId="1387" builtinId="8" hidden="1"/>
    <cellStyle name="Hyperlink" xfId="1371" builtinId="8" hidden="1"/>
    <cellStyle name="Hyperlink" xfId="1355" builtinId="8" hidden="1"/>
    <cellStyle name="Hyperlink" xfId="1339" builtinId="8" hidden="1"/>
    <cellStyle name="Hyperlink" xfId="1323" builtinId="8" hidden="1"/>
    <cellStyle name="Hyperlink" xfId="1307" builtinId="8" hidden="1"/>
    <cellStyle name="Hyperlink" xfId="1291" builtinId="8" hidden="1"/>
    <cellStyle name="Hyperlink" xfId="1275" builtinId="8" hidden="1"/>
    <cellStyle name="Hyperlink" xfId="1259" builtinId="8" hidden="1"/>
    <cellStyle name="Hyperlink" xfId="1243" builtinId="8" hidden="1"/>
    <cellStyle name="Hyperlink" xfId="1227" builtinId="8" hidden="1"/>
    <cellStyle name="Hyperlink" xfId="1211" builtinId="8" hidden="1"/>
    <cellStyle name="Hyperlink" xfId="1195" builtinId="8" hidden="1"/>
    <cellStyle name="Hyperlink" xfId="1179" builtinId="8" hidden="1"/>
    <cellStyle name="Hyperlink" xfId="1163" builtinId="8" hidden="1"/>
    <cellStyle name="Hyperlink" xfId="1147" builtinId="8" hidden="1"/>
    <cellStyle name="Hyperlink" xfId="1131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099" builtinId="8" hidden="1"/>
    <cellStyle name="Hyperlink" xfId="1067" builtinId="8" hidden="1"/>
    <cellStyle name="Hyperlink" xfId="1035" builtinId="8" hidden="1"/>
    <cellStyle name="Hyperlink" xfId="1003" builtinId="8" hidden="1"/>
    <cellStyle name="Hyperlink" xfId="971" builtinId="8" hidden="1"/>
    <cellStyle name="Hyperlink" xfId="939" builtinId="8" hidden="1"/>
    <cellStyle name="Hyperlink" xfId="907" builtinId="8" hidden="1"/>
    <cellStyle name="Hyperlink" xfId="875" builtinId="8" hidden="1"/>
    <cellStyle name="Hyperlink" xfId="843" builtinId="8" hidden="1"/>
    <cellStyle name="Hyperlink" xfId="811" builtinId="8" hidden="1"/>
    <cellStyle name="Hyperlink" xfId="779" builtinId="8" hidden="1"/>
    <cellStyle name="Hyperlink" xfId="747" builtinId="8" hidden="1"/>
    <cellStyle name="Hyperlink" xfId="715" builtinId="8" hidden="1"/>
    <cellStyle name="Hyperlink" xfId="683" builtinId="8" hidden="1"/>
    <cellStyle name="Hyperlink" xfId="651" builtinId="8" hidden="1"/>
    <cellStyle name="Hyperlink" xfId="619" builtinId="8" hidden="1"/>
    <cellStyle name="Hyperlink" xfId="587" builtinId="8" hidden="1"/>
    <cellStyle name="Hyperlink" xfId="555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5" builtinId="8" hidden="1"/>
    <cellStyle name="Hyperlink" xfId="527" builtinId="8" hidden="1"/>
    <cellStyle name="Hyperlink" xfId="523" builtinId="8" hidden="1"/>
    <cellStyle name="Hyperlink" xfId="459" builtinId="8" hidden="1"/>
    <cellStyle name="Hyperlink" xfId="395" builtinId="8" hidden="1"/>
    <cellStyle name="Hyperlink" xfId="331" builtinId="8" hidden="1"/>
    <cellStyle name="Hyperlink" xfId="267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139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D2DF7B"/>
      <color rgb="FF19B97A"/>
      <color rgb="FFD9757A"/>
      <color rgb="FF6ED098"/>
      <color rgb="FFD9B1B0"/>
      <color rgb="FF941100"/>
      <color rgb="FF772C2A"/>
      <color rgb="FFFF00FF"/>
      <color rgb="FF0432FF"/>
      <color rgb="FF00D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4.xml"/><Relationship Id="rId20" Type="http://schemas.openxmlformats.org/officeDocument/2006/relationships/chartsheet" Target="chartsheets/sheet15.xml"/><Relationship Id="rId21" Type="http://schemas.openxmlformats.org/officeDocument/2006/relationships/worksheet" Target="worksheets/sheet6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chartsheet" Target="chartsheets/sheet5.xml"/><Relationship Id="rId11" Type="http://schemas.openxmlformats.org/officeDocument/2006/relationships/chartsheet" Target="chartsheets/sheet6.xml"/><Relationship Id="rId12" Type="http://schemas.openxmlformats.org/officeDocument/2006/relationships/chartsheet" Target="chartsheets/sheet7.xml"/><Relationship Id="rId13" Type="http://schemas.openxmlformats.org/officeDocument/2006/relationships/chartsheet" Target="chartsheets/sheet8.xml"/><Relationship Id="rId14" Type="http://schemas.openxmlformats.org/officeDocument/2006/relationships/chartsheet" Target="chartsheets/sheet9.xml"/><Relationship Id="rId15" Type="http://schemas.openxmlformats.org/officeDocument/2006/relationships/chartsheet" Target="chartsheets/sheet10.xml"/><Relationship Id="rId16" Type="http://schemas.openxmlformats.org/officeDocument/2006/relationships/chartsheet" Target="chartsheets/sheet11.xml"/><Relationship Id="rId17" Type="http://schemas.openxmlformats.org/officeDocument/2006/relationships/chartsheet" Target="chartsheets/sheet12.xml"/><Relationship Id="rId18" Type="http://schemas.openxmlformats.org/officeDocument/2006/relationships/chartsheet" Target="chartsheets/sheet13.xml"/><Relationship Id="rId19" Type="http://schemas.openxmlformats.org/officeDocument/2006/relationships/chartsheet" Target="chartsheets/sheet1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8" Type="http://schemas.openxmlformats.org/officeDocument/2006/relationships/chartsheet" Target="chartsheets/sheet3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988424254381"/>
          <c:y val="0.0346689270840897"/>
          <c:w val="0.840850750179736"/>
          <c:h val="0.81076588053366"/>
        </c:manualLayout>
      </c:layout>
      <c:barChart>
        <c:barDir val="col"/>
        <c:grouping val="clustered"/>
        <c:varyColors val="0"/>
        <c:ser>
          <c:idx val="0"/>
          <c:order val="0"/>
          <c:tx>
            <c:v>Wet sampling event</c:v>
          </c:tx>
          <c:invertIfNegative val="0"/>
          <c:cat>
            <c:strRef>
              <c:f>'In situ chemistry'!$A$14:$A$24</c:f>
              <c:strCache>
                <c:ptCount val="1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A4a</c:v>
                </c:pt>
                <c:pt idx="4">
                  <c:v>A4b</c:v>
                </c:pt>
                <c:pt idx="5">
                  <c:v>A5a</c:v>
                </c:pt>
                <c:pt idx="6">
                  <c:v>A5b</c:v>
                </c:pt>
                <c:pt idx="7">
                  <c:v>A6</c:v>
                </c:pt>
                <c:pt idx="8">
                  <c:v>A7</c:v>
                </c:pt>
                <c:pt idx="9">
                  <c:v>A8</c:v>
                </c:pt>
                <c:pt idx="10">
                  <c:v>A9</c:v>
                </c:pt>
              </c:strCache>
            </c:strRef>
          </c:cat>
          <c:val>
            <c:numRef>
              <c:f>'In situ chemistry'!$H$25:$H$35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8D-3A4D-BB33-66CC06D4A0AE}"/>
            </c:ext>
          </c:extLst>
        </c:ser>
        <c:ser>
          <c:idx val="1"/>
          <c:order val="1"/>
          <c:tx>
            <c:v>Dry sampling event</c:v>
          </c:tx>
          <c:invertIfNegative val="0"/>
          <c:cat>
            <c:strRef>
              <c:f>'In situ chemistry'!$A$14:$A$24</c:f>
              <c:strCache>
                <c:ptCount val="1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A4a</c:v>
                </c:pt>
                <c:pt idx="4">
                  <c:v>A4b</c:v>
                </c:pt>
                <c:pt idx="5">
                  <c:v>A5a</c:v>
                </c:pt>
                <c:pt idx="6">
                  <c:v>A5b</c:v>
                </c:pt>
                <c:pt idx="7">
                  <c:v>A6</c:v>
                </c:pt>
                <c:pt idx="8">
                  <c:v>A7</c:v>
                </c:pt>
                <c:pt idx="9">
                  <c:v>A8</c:v>
                </c:pt>
                <c:pt idx="10">
                  <c:v>A9</c:v>
                </c:pt>
              </c:strCache>
            </c:strRef>
          </c:cat>
          <c:val>
            <c:numRef>
              <c:f>'In situ chemistry'!$H$14:$H$24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8D-3A4D-BB33-66CC06D4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475856"/>
        <c:axId val="744618272"/>
      </c:barChart>
      <c:catAx>
        <c:axId val="74547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>
            <c:manualLayout>
              <c:xMode val="edge"/>
              <c:yMode val="edge"/>
              <c:x val="0.513637253483969"/>
              <c:y val="0.9413844944145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44618272"/>
        <c:crosses val="autoZero"/>
        <c:auto val="1"/>
        <c:lblAlgn val="ctr"/>
        <c:lblOffset val="100"/>
        <c:noMultiLvlLbl val="0"/>
      </c:catAx>
      <c:valAx>
        <c:axId val="744618272"/>
        <c:scaling>
          <c:orientation val="minMax"/>
          <c:max val="2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E.coli counts (cfu/100 mL)</a:t>
                </a:r>
              </a:p>
            </c:rich>
          </c:tx>
          <c:layout>
            <c:manualLayout>
              <c:xMode val="edge"/>
              <c:yMode val="edge"/>
              <c:x val="0.0048101266422073"/>
              <c:y val="0.253054180787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45475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829300442015"/>
          <c:y val="0.937292706830427"/>
          <c:w val="0.606341277405662"/>
          <c:h val="0.0556106194937517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200080476285"/>
          <c:y val="0.0282637969215988"/>
          <c:w val="0.883868595501002"/>
          <c:h val="0.734419820392949"/>
        </c:manualLayout>
      </c:layout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station'!$I$2:$I$3</c:f>
              <c:numCache>
                <c:formatCode>General</c:formatCode>
                <c:ptCount val="2"/>
                <c:pt idx="0" formatCode="0.00">
                  <c:v>1.86</c:v>
                </c:pt>
                <c:pt idx="1">
                  <c:v>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station'!$I$35:$I$66</c:f>
              <c:numCache>
                <c:formatCode>General</c:formatCode>
                <c:ptCount val="32"/>
                <c:pt idx="0" formatCode="0.00">
                  <c:v>0.67</c:v>
                </c:pt>
                <c:pt idx="1">
                  <c:v>0.29</c:v>
                </c:pt>
                <c:pt idx="2">
                  <c:v>0.41</c:v>
                </c:pt>
                <c:pt idx="4">
                  <c:v>2.54</c:v>
                </c:pt>
                <c:pt idx="5" formatCode="0.00">
                  <c:v>2.17</c:v>
                </c:pt>
                <c:pt idx="6" formatCode="0.00">
                  <c:v>0.15</c:v>
                </c:pt>
                <c:pt idx="7" formatCode="0.00">
                  <c:v>0.55</c:v>
                </c:pt>
                <c:pt idx="8" formatCode="0.00">
                  <c:v>1.33</c:v>
                </c:pt>
                <c:pt idx="9" formatCode="0.00">
                  <c:v>0.61</c:v>
                </c:pt>
                <c:pt idx="10">
                  <c:v>0.25</c:v>
                </c:pt>
                <c:pt idx="11">
                  <c:v>0.25</c:v>
                </c:pt>
                <c:pt idx="12">
                  <c:v>0.22</c:v>
                </c:pt>
                <c:pt idx="13">
                  <c:v>0.14</c:v>
                </c:pt>
                <c:pt idx="14">
                  <c:v>0.56</c:v>
                </c:pt>
                <c:pt idx="15">
                  <c:v>0.31</c:v>
                </c:pt>
                <c:pt idx="16">
                  <c:v>0.23</c:v>
                </c:pt>
                <c:pt idx="17">
                  <c:v>0.32</c:v>
                </c:pt>
                <c:pt idx="18">
                  <c:v>0.57</c:v>
                </c:pt>
                <c:pt idx="19">
                  <c:v>0.29</c:v>
                </c:pt>
                <c:pt idx="20">
                  <c:v>0.31</c:v>
                </c:pt>
                <c:pt idx="21">
                  <c:v>0.21</c:v>
                </c:pt>
                <c:pt idx="22">
                  <c:v>0.21</c:v>
                </c:pt>
                <c:pt idx="23">
                  <c:v>0.24</c:v>
                </c:pt>
                <c:pt idx="24">
                  <c:v>0.58</c:v>
                </c:pt>
                <c:pt idx="25">
                  <c:v>0.23</c:v>
                </c:pt>
                <c:pt idx="26">
                  <c:v>0.17</c:v>
                </c:pt>
                <c:pt idx="27">
                  <c:v>0.34</c:v>
                </c:pt>
                <c:pt idx="28">
                  <c:v>0.16</c:v>
                </c:pt>
                <c:pt idx="29">
                  <c:v>0.95</c:v>
                </c:pt>
                <c:pt idx="30">
                  <c:v>0.18</c:v>
                </c:pt>
                <c:pt idx="31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station'!$I$68:$I$99</c:f>
              <c:numCache>
                <c:formatCode>General</c:formatCode>
                <c:ptCount val="32"/>
                <c:pt idx="0" formatCode="0.00">
                  <c:v>0.63</c:v>
                </c:pt>
                <c:pt idx="1">
                  <c:v>0.35</c:v>
                </c:pt>
                <c:pt idx="2">
                  <c:v>0.35</c:v>
                </c:pt>
                <c:pt idx="5" formatCode="0.00">
                  <c:v>2.57</c:v>
                </c:pt>
                <c:pt idx="6" formatCode="0.00">
                  <c:v>0.19</c:v>
                </c:pt>
                <c:pt idx="7" formatCode="0.00">
                  <c:v>0.43</c:v>
                </c:pt>
                <c:pt idx="8" formatCode="0.00">
                  <c:v>0.79</c:v>
                </c:pt>
                <c:pt idx="9" formatCode="0.00">
                  <c:v>0.47</c:v>
                </c:pt>
                <c:pt idx="10">
                  <c:v>0.46</c:v>
                </c:pt>
                <c:pt idx="11">
                  <c:v>0.33</c:v>
                </c:pt>
                <c:pt idx="12">
                  <c:v>0.2</c:v>
                </c:pt>
                <c:pt idx="13">
                  <c:v>0.12</c:v>
                </c:pt>
                <c:pt idx="14">
                  <c:v>0.62</c:v>
                </c:pt>
                <c:pt idx="15">
                  <c:v>0.28</c:v>
                </c:pt>
                <c:pt idx="16">
                  <c:v>0.24</c:v>
                </c:pt>
                <c:pt idx="17">
                  <c:v>0.27</c:v>
                </c:pt>
                <c:pt idx="18">
                  <c:v>0.66</c:v>
                </c:pt>
                <c:pt idx="19">
                  <c:v>0.26</c:v>
                </c:pt>
                <c:pt idx="20">
                  <c:v>0.28</c:v>
                </c:pt>
                <c:pt idx="21">
                  <c:v>0.16</c:v>
                </c:pt>
                <c:pt idx="22" formatCode="0.00">
                  <c:v>0.2</c:v>
                </c:pt>
                <c:pt idx="23">
                  <c:v>0.28</c:v>
                </c:pt>
                <c:pt idx="24">
                  <c:v>0.53</c:v>
                </c:pt>
                <c:pt idx="25">
                  <c:v>0.25</c:v>
                </c:pt>
                <c:pt idx="26">
                  <c:v>0.12</c:v>
                </c:pt>
                <c:pt idx="27">
                  <c:v>0.38</c:v>
                </c:pt>
                <c:pt idx="28">
                  <c:v>0.18</c:v>
                </c:pt>
                <c:pt idx="29">
                  <c:v>0.73</c:v>
                </c:pt>
                <c:pt idx="30">
                  <c:v>0.27</c:v>
                </c:pt>
                <c:pt idx="31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station'!$I$101:$I$132</c:f>
              <c:numCache>
                <c:formatCode>0.00</c:formatCode>
                <c:ptCount val="32"/>
                <c:pt idx="0">
                  <c:v>91.575</c:v>
                </c:pt>
                <c:pt idx="1">
                  <c:v>1.24</c:v>
                </c:pt>
                <c:pt idx="2">
                  <c:v>3.85</c:v>
                </c:pt>
                <c:pt idx="3">
                  <c:v>0.3</c:v>
                </c:pt>
                <c:pt idx="5" formatCode="General">
                  <c:v>1.19</c:v>
                </c:pt>
                <c:pt idx="6">
                  <c:v>0.83</c:v>
                </c:pt>
                <c:pt idx="7">
                  <c:v>0.86</c:v>
                </c:pt>
                <c:pt idx="8">
                  <c:v>1.51</c:v>
                </c:pt>
                <c:pt idx="9">
                  <c:v>0.9</c:v>
                </c:pt>
                <c:pt idx="10">
                  <c:v>25.11</c:v>
                </c:pt>
                <c:pt idx="11" formatCode="General">
                  <c:v>1.26</c:v>
                </c:pt>
                <c:pt idx="12" formatCode="General">
                  <c:v>0.48</c:v>
                </c:pt>
                <c:pt idx="13" formatCode="General">
                  <c:v>2.66</c:v>
                </c:pt>
                <c:pt idx="14" formatCode="General">
                  <c:v>0.69</c:v>
                </c:pt>
                <c:pt idx="15" formatCode="General">
                  <c:v>0.62</c:v>
                </c:pt>
                <c:pt idx="16" formatCode="General">
                  <c:v>1.24</c:v>
                </c:pt>
                <c:pt idx="17" formatCode="General">
                  <c:v>0.81</c:v>
                </c:pt>
                <c:pt idx="18" formatCode="General">
                  <c:v>0.94</c:v>
                </c:pt>
                <c:pt idx="19" formatCode="General">
                  <c:v>1.07</c:v>
                </c:pt>
                <c:pt idx="20" formatCode="General">
                  <c:v>1.03</c:v>
                </c:pt>
                <c:pt idx="21" formatCode="General">
                  <c:v>0.99</c:v>
                </c:pt>
                <c:pt idx="22" formatCode="General">
                  <c:v>0.53</c:v>
                </c:pt>
                <c:pt idx="23" formatCode="General">
                  <c:v>2.62</c:v>
                </c:pt>
                <c:pt idx="24" formatCode="General">
                  <c:v>1.02</c:v>
                </c:pt>
                <c:pt idx="25" formatCode="General">
                  <c:v>0.48</c:v>
                </c:pt>
                <c:pt idx="26" formatCode="General">
                  <c:v>0.63</c:v>
                </c:pt>
                <c:pt idx="27" formatCode="General">
                  <c:v>0.73</c:v>
                </c:pt>
                <c:pt idx="28" formatCode="General">
                  <c:v>0.66</c:v>
                </c:pt>
                <c:pt idx="29" formatCode="General">
                  <c:v>9.76</c:v>
                </c:pt>
                <c:pt idx="30" formatCode="General">
                  <c:v>0.26</c:v>
                </c:pt>
                <c:pt idx="31" formatCode="General">
                  <c:v>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5875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station'!$I$134:$I$165</c:f>
              <c:numCache>
                <c:formatCode>0.00</c:formatCode>
                <c:ptCount val="32"/>
                <c:pt idx="0">
                  <c:v>0.85</c:v>
                </c:pt>
                <c:pt idx="1">
                  <c:v>2.56</c:v>
                </c:pt>
                <c:pt idx="2">
                  <c:v>6.93</c:v>
                </c:pt>
                <c:pt idx="3">
                  <c:v>0.74</c:v>
                </c:pt>
                <c:pt idx="5">
                  <c:v>1.23</c:v>
                </c:pt>
                <c:pt idx="6">
                  <c:v>27.37</c:v>
                </c:pt>
                <c:pt idx="7">
                  <c:v>0.81</c:v>
                </c:pt>
                <c:pt idx="8">
                  <c:v>2.31</c:v>
                </c:pt>
                <c:pt idx="9">
                  <c:v>1.15</c:v>
                </c:pt>
                <c:pt idx="10">
                  <c:v>5.3</c:v>
                </c:pt>
                <c:pt idx="11">
                  <c:v>1.09</c:v>
                </c:pt>
                <c:pt idx="12">
                  <c:v>3.45</c:v>
                </c:pt>
                <c:pt idx="13">
                  <c:v>8.56</c:v>
                </c:pt>
                <c:pt idx="14">
                  <c:v>2.28</c:v>
                </c:pt>
                <c:pt idx="15">
                  <c:v>1.79</c:v>
                </c:pt>
                <c:pt idx="16">
                  <c:v>1.09</c:v>
                </c:pt>
                <c:pt idx="17">
                  <c:v>0.83</c:v>
                </c:pt>
                <c:pt idx="18">
                  <c:v>1.99</c:v>
                </c:pt>
                <c:pt idx="19">
                  <c:v>1.72</c:v>
                </c:pt>
                <c:pt idx="20">
                  <c:v>2.72</c:v>
                </c:pt>
                <c:pt idx="21">
                  <c:v>3.46</c:v>
                </c:pt>
                <c:pt idx="22">
                  <c:v>0.95</c:v>
                </c:pt>
                <c:pt idx="23">
                  <c:v>0.82</c:v>
                </c:pt>
                <c:pt idx="24">
                  <c:v>0.63</c:v>
                </c:pt>
                <c:pt idx="25">
                  <c:v>0.25</c:v>
                </c:pt>
                <c:pt idx="26">
                  <c:v>0.29</c:v>
                </c:pt>
                <c:pt idx="27">
                  <c:v>0.39</c:v>
                </c:pt>
                <c:pt idx="28">
                  <c:v>1.39</c:v>
                </c:pt>
                <c:pt idx="29">
                  <c:v>1.1</c:v>
                </c:pt>
                <c:pt idx="30">
                  <c:v>0.79</c:v>
                </c:pt>
                <c:pt idx="31">
                  <c:v>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station'!$I$167:$I$198</c:f>
              <c:numCache>
                <c:formatCode>0.00</c:formatCode>
                <c:ptCount val="32"/>
                <c:pt idx="17">
                  <c:v>3.11</c:v>
                </c:pt>
                <c:pt idx="18" formatCode="General">
                  <c:v>2.56</c:v>
                </c:pt>
                <c:pt idx="19" formatCode="General">
                  <c:v>3.97</c:v>
                </c:pt>
                <c:pt idx="20" formatCode="General">
                  <c:v>3.02</c:v>
                </c:pt>
                <c:pt idx="21" formatCode="General">
                  <c:v>0.4</c:v>
                </c:pt>
                <c:pt idx="22" formatCode="General">
                  <c:v>1.63</c:v>
                </c:pt>
                <c:pt idx="23" formatCode="General">
                  <c:v>0.28</c:v>
                </c:pt>
                <c:pt idx="24" formatCode="General">
                  <c:v>0.95</c:v>
                </c:pt>
                <c:pt idx="25" formatCode="General">
                  <c:v>0.32</c:v>
                </c:pt>
                <c:pt idx="26">
                  <c:v>0.35</c:v>
                </c:pt>
                <c:pt idx="27">
                  <c:v>0.71</c:v>
                </c:pt>
                <c:pt idx="28">
                  <c:v>2.31</c:v>
                </c:pt>
                <c:pt idx="29">
                  <c:v>2.45</c:v>
                </c:pt>
                <c:pt idx="30">
                  <c:v>113.11</c:v>
                </c:pt>
                <c:pt idx="31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19-644D-870B-AFDD5B0D67CE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station'!$I$233:$I$264</c:f>
              <c:numCache>
                <c:formatCode>0.00</c:formatCode>
                <c:ptCount val="32"/>
                <c:pt idx="0">
                  <c:v>0.62</c:v>
                </c:pt>
                <c:pt idx="1">
                  <c:v>0.48</c:v>
                </c:pt>
                <c:pt idx="2">
                  <c:v>0.67</c:v>
                </c:pt>
                <c:pt idx="3">
                  <c:v>0.41</c:v>
                </c:pt>
                <c:pt idx="5" formatCode="General">
                  <c:v>0.93</c:v>
                </c:pt>
                <c:pt idx="6">
                  <c:v>0.79</c:v>
                </c:pt>
                <c:pt idx="7">
                  <c:v>0.74</c:v>
                </c:pt>
                <c:pt idx="8">
                  <c:v>1.38</c:v>
                </c:pt>
                <c:pt idx="9">
                  <c:v>0.03</c:v>
                </c:pt>
                <c:pt idx="10">
                  <c:v>0.74</c:v>
                </c:pt>
                <c:pt idx="11">
                  <c:v>0.43</c:v>
                </c:pt>
                <c:pt idx="12">
                  <c:v>0.62</c:v>
                </c:pt>
                <c:pt idx="13">
                  <c:v>0.52</c:v>
                </c:pt>
                <c:pt idx="14">
                  <c:v>1.04</c:v>
                </c:pt>
                <c:pt idx="15">
                  <c:v>0.21</c:v>
                </c:pt>
                <c:pt idx="16">
                  <c:v>0.93</c:v>
                </c:pt>
                <c:pt idx="17">
                  <c:v>2.11</c:v>
                </c:pt>
                <c:pt idx="18">
                  <c:v>0.41</c:v>
                </c:pt>
                <c:pt idx="19">
                  <c:v>1.85</c:v>
                </c:pt>
                <c:pt idx="20">
                  <c:v>0.3</c:v>
                </c:pt>
                <c:pt idx="21">
                  <c:v>2.42</c:v>
                </c:pt>
                <c:pt idx="22">
                  <c:v>0.26</c:v>
                </c:pt>
                <c:pt idx="23">
                  <c:v>0.62</c:v>
                </c:pt>
                <c:pt idx="24" formatCode="General">
                  <c:v>0.73</c:v>
                </c:pt>
                <c:pt idx="25" formatCode="General">
                  <c:v>0.25</c:v>
                </c:pt>
                <c:pt idx="26" formatCode="General">
                  <c:v>0.22</c:v>
                </c:pt>
                <c:pt idx="27" formatCode="General">
                  <c:v>0.3</c:v>
                </c:pt>
                <c:pt idx="28" formatCode="General">
                  <c:v>0.27</c:v>
                </c:pt>
                <c:pt idx="29" formatCode="General">
                  <c:v>1.06</c:v>
                </c:pt>
                <c:pt idx="30" formatCode="General">
                  <c:v>0.27</c:v>
                </c:pt>
                <c:pt idx="31" formatCode="General">
                  <c:v>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station'!$I$200:$I$231</c:f>
              <c:numCache>
                <c:formatCode>General</c:formatCode>
                <c:ptCount val="32"/>
                <c:pt idx="0" formatCode="0.00">
                  <c:v>0.79</c:v>
                </c:pt>
                <c:pt idx="1">
                  <c:v>0.27</c:v>
                </c:pt>
                <c:pt idx="2">
                  <c:v>0.45</c:v>
                </c:pt>
                <c:pt idx="3">
                  <c:v>0.33</c:v>
                </c:pt>
                <c:pt idx="5" formatCode="0.00">
                  <c:v>1.53</c:v>
                </c:pt>
                <c:pt idx="6" formatCode="0.00">
                  <c:v>0.19</c:v>
                </c:pt>
                <c:pt idx="7" formatCode="0.00">
                  <c:v>0.35</c:v>
                </c:pt>
                <c:pt idx="8" formatCode="0.00">
                  <c:v>1.27</c:v>
                </c:pt>
                <c:pt idx="9" formatCode="0.00">
                  <c:v>0.49</c:v>
                </c:pt>
                <c:pt idx="10" formatCode="0.00">
                  <c:v>0.27</c:v>
                </c:pt>
                <c:pt idx="11" formatCode="0.00">
                  <c:v>0.26</c:v>
                </c:pt>
                <c:pt idx="12">
                  <c:v>0.26</c:v>
                </c:pt>
                <c:pt idx="13">
                  <c:v>0.12</c:v>
                </c:pt>
                <c:pt idx="14">
                  <c:v>0.74</c:v>
                </c:pt>
                <c:pt idx="15">
                  <c:v>0.27</c:v>
                </c:pt>
                <c:pt idx="16">
                  <c:v>0.22</c:v>
                </c:pt>
                <c:pt idx="17">
                  <c:v>0.48</c:v>
                </c:pt>
                <c:pt idx="18">
                  <c:v>0.41</c:v>
                </c:pt>
                <c:pt idx="19">
                  <c:v>0.35</c:v>
                </c:pt>
                <c:pt idx="20">
                  <c:v>0.3</c:v>
                </c:pt>
                <c:pt idx="21">
                  <c:v>0.41</c:v>
                </c:pt>
                <c:pt idx="22">
                  <c:v>0.18</c:v>
                </c:pt>
                <c:pt idx="23">
                  <c:v>0.28</c:v>
                </c:pt>
                <c:pt idx="24">
                  <c:v>0.43</c:v>
                </c:pt>
                <c:pt idx="25">
                  <c:v>0.3</c:v>
                </c:pt>
                <c:pt idx="26">
                  <c:v>0.17</c:v>
                </c:pt>
                <c:pt idx="27">
                  <c:v>0.34</c:v>
                </c:pt>
                <c:pt idx="28">
                  <c:v>0.14</c:v>
                </c:pt>
                <c:pt idx="29">
                  <c:v>0.82</c:v>
                </c:pt>
                <c:pt idx="30">
                  <c:v>0.29</c:v>
                </c:pt>
                <c:pt idx="31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19-644D-870B-AFDD5B0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430144"/>
        <c:axId val="701386992"/>
      </c:lineChart>
      <c:catAx>
        <c:axId val="783430144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86992"/>
        <c:crossesAt val="0.001"/>
        <c:auto val="0"/>
        <c:lblAlgn val="ctr"/>
        <c:lblOffset val="100"/>
        <c:tickLblSkip val="1"/>
        <c:noMultiLvlLbl val="0"/>
      </c:catAx>
      <c:valAx>
        <c:axId val="70138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B050"/>
                    </a:solidFill>
                  </a:rPr>
                  <a:t>Total phytoplankton </a:t>
                </a:r>
                <a:r>
                  <a:rPr lang="en-US" b="1" baseline="0">
                    <a:solidFill>
                      <a:srgbClr val="00B050"/>
                    </a:solidFill>
                  </a:rPr>
                  <a:t>fluorescence (Chl RFU)</a:t>
                </a:r>
                <a:endParaRPr lang="en-US" b="1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146479744439399"/>
              <c:y val="0.1945661976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43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station'!$C$2:$C$33</c:f>
              <c:numCache>
                <c:formatCode>0.00</c:formatCode>
                <c:ptCount val="32"/>
                <c:pt idx="0">
                  <c:v>8.57</c:v>
                </c:pt>
                <c:pt idx="1">
                  <c:v>8.67</c:v>
                </c:pt>
                <c:pt idx="2">
                  <c:v>8.83</c:v>
                </c:pt>
                <c:pt idx="3">
                  <c:v>9.24</c:v>
                </c:pt>
                <c:pt idx="5" formatCode="General">
                  <c:v>8.87</c:v>
                </c:pt>
                <c:pt idx="6">
                  <c:v>9.01</c:v>
                </c:pt>
                <c:pt idx="7">
                  <c:v>8.74</c:v>
                </c:pt>
                <c:pt idx="8">
                  <c:v>9.03</c:v>
                </c:pt>
                <c:pt idx="9">
                  <c:v>8.76</c:v>
                </c:pt>
                <c:pt idx="10" formatCode="General">
                  <c:v>8.84</c:v>
                </c:pt>
                <c:pt idx="11" formatCode="General">
                  <c:v>8.75</c:v>
                </c:pt>
                <c:pt idx="12" formatCode="General">
                  <c:v>8.82</c:v>
                </c:pt>
                <c:pt idx="13" formatCode="General">
                  <c:v>9.28</c:v>
                </c:pt>
                <c:pt idx="14" formatCode="General">
                  <c:v>8.56</c:v>
                </c:pt>
                <c:pt idx="15" formatCode="General">
                  <c:v>8.6</c:v>
                </c:pt>
                <c:pt idx="16" formatCode="General">
                  <c:v>7.72</c:v>
                </c:pt>
                <c:pt idx="17" formatCode="General">
                  <c:v>8.41</c:v>
                </c:pt>
                <c:pt idx="18">
                  <c:v>8.62</c:v>
                </c:pt>
                <c:pt idx="19">
                  <c:v>8.47</c:v>
                </c:pt>
                <c:pt idx="20">
                  <c:v>8.42</c:v>
                </c:pt>
                <c:pt idx="21">
                  <c:v>8.46</c:v>
                </c:pt>
                <c:pt idx="22" formatCode="General">
                  <c:v>8.55</c:v>
                </c:pt>
                <c:pt idx="23" formatCode="General">
                  <c:v>8.56</c:v>
                </c:pt>
                <c:pt idx="24" formatCode="General">
                  <c:v>8.27</c:v>
                </c:pt>
                <c:pt idx="25" formatCode="General">
                  <c:v>7.84</c:v>
                </c:pt>
                <c:pt idx="26" formatCode="General">
                  <c:v>8.05</c:v>
                </c:pt>
                <c:pt idx="27" formatCode="General">
                  <c:v>8.220000000000001</c:v>
                </c:pt>
                <c:pt idx="28" formatCode="General">
                  <c:v>8.54</c:v>
                </c:pt>
                <c:pt idx="29" formatCode="General">
                  <c:v>8.48</c:v>
                </c:pt>
                <c:pt idx="30">
                  <c:v>8.6</c:v>
                </c:pt>
                <c:pt idx="31">
                  <c:v>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station'!$C$35:$C$66</c:f>
              <c:numCache>
                <c:formatCode>0.00</c:formatCode>
                <c:ptCount val="32"/>
                <c:pt idx="0">
                  <c:v>8.82</c:v>
                </c:pt>
                <c:pt idx="1">
                  <c:v>9.0</c:v>
                </c:pt>
                <c:pt idx="2">
                  <c:v>8.25</c:v>
                </c:pt>
                <c:pt idx="4" formatCode="General">
                  <c:v>8.5</c:v>
                </c:pt>
                <c:pt idx="5">
                  <c:v>9.02</c:v>
                </c:pt>
                <c:pt idx="6">
                  <c:v>8.85</c:v>
                </c:pt>
                <c:pt idx="7">
                  <c:v>8.78</c:v>
                </c:pt>
                <c:pt idx="8">
                  <c:v>8.89</c:v>
                </c:pt>
                <c:pt idx="9">
                  <c:v>8.88</c:v>
                </c:pt>
                <c:pt idx="10" formatCode="General">
                  <c:v>8.83</c:v>
                </c:pt>
                <c:pt idx="11" formatCode="General">
                  <c:v>8.82</c:v>
                </c:pt>
                <c:pt idx="12" formatCode="General">
                  <c:v>8.84</c:v>
                </c:pt>
                <c:pt idx="13">
                  <c:v>9.1</c:v>
                </c:pt>
                <c:pt idx="14" formatCode="General">
                  <c:v>8.69</c:v>
                </c:pt>
                <c:pt idx="15" formatCode="General">
                  <c:v>8.55</c:v>
                </c:pt>
                <c:pt idx="16" formatCode="General">
                  <c:v>7.7</c:v>
                </c:pt>
                <c:pt idx="17" formatCode="General">
                  <c:v>8.47</c:v>
                </c:pt>
                <c:pt idx="18">
                  <c:v>8.49</c:v>
                </c:pt>
                <c:pt idx="19">
                  <c:v>8.43</c:v>
                </c:pt>
                <c:pt idx="20">
                  <c:v>8.51</c:v>
                </c:pt>
                <c:pt idx="21">
                  <c:v>8.44</c:v>
                </c:pt>
                <c:pt idx="22">
                  <c:v>8.54</c:v>
                </c:pt>
                <c:pt idx="23">
                  <c:v>8.51</c:v>
                </c:pt>
                <c:pt idx="24">
                  <c:v>8.31</c:v>
                </c:pt>
                <c:pt idx="25">
                  <c:v>7.91</c:v>
                </c:pt>
                <c:pt idx="26">
                  <c:v>8.25</c:v>
                </c:pt>
                <c:pt idx="27">
                  <c:v>8.37</c:v>
                </c:pt>
                <c:pt idx="28">
                  <c:v>8.58</c:v>
                </c:pt>
                <c:pt idx="29">
                  <c:v>8.61</c:v>
                </c:pt>
                <c:pt idx="30">
                  <c:v>8.58</c:v>
                </c:pt>
                <c:pt idx="31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station'!$C$68:$C$99</c:f>
              <c:numCache>
                <c:formatCode>0.00</c:formatCode>
                <c:ptCount val="32"/>
                <c:pt idx="0">
                  <c:v>8.84</c:v>
                </c:pt>
                <c:pt idx="1">
                  <c:v>8.87</c:v>
                </c:pt>
                <c:pt idx="2">
                  <c:v>7.75</c:v>
                </c:pt>
                <c:pt idx="5">
                  <c:v>9.01</c:v>
                </c:pt>
                <c:pt idx="6">
                  <c:v>8.88</c:v>
                </c:pt>
                <c:pt idx="7">
                  <c:v>8.77</c:v>
                </c:pt>
                <c:pt idx="8">
                  <c:v>8.99</c:v>
                </c:pt>
                <c:pt idx="9">
                  <c:v>8.85</c:v>
                </c:pt>
                <c:pt idx="10" formatCode="General">
                  <c:v>8.92</c:v>
                </c:pt>
                <c:pt idx="11" formatCode="General">
                  <c:v>8.8</c:v>
                </c:pt>
                <c:pt idx="12" formatCode="General">
                  <c:v>8.77</c:v>
                </c:pt>
                <c:pt idx="13" formatCode="General">
                  <c:v>9.19</c:v>
                </c:pt>
                <c:pt idx="14" formatCode="General">
                  <c:v>8.69</c:v>
                </c:pt>
                <c:pt idx="15" formatCode="General">
                  <c:v>8.5</c:v>
                </c:pt>
                <c:pt idx="16" formatCode="General">
                  <c:v>7.71</c:v>
                </c:pt>
                <c:pt idx="17" formatCode="General">
                  <c:v>8.46</c:v>
                </c:pt>
                <c:pt idx="18">
                  <c:v>8.5</c:v>
                </c:pt>
                <c:pt idx="19">
                  <c:v>8.45</c:v>
                </c:pt>
                <c:pt idx="20">
                  <c:v>8.51</c:v>
                </c:pt>
                <c:pt idx="21">
                  <c:v>8.47</c:v>
                </c:pt>
                <c:pt idx="22">
                  <c:v>8.54</c:v>
                </c:pt>
                <c:pt idx="23">
                  <c:v>8.49</c:v>
                </c:pt>
                <c:pt idx="24">
                  <c:v>8.34</c:v>
                </c:pt>
                <c:pt idx="25">
                  <c:v>7.86</c:v>
                </c:pt>
                <c:pt idx="26">
                  <c:v>8.16</c:v>
                </c:pt>
                <c:pt idx="27">
                  <c:v>8.33</c:v>
                </c:pt>
                <c:pt idx="28">
                  <c:v>8.74</c:v>
                </c:pt>
                <c:pt idx="29">
                  <c:v>8.69</c:v>
                </c:pt>
                <c:pt idx="30">
                  <c:v>8.56</c:v>
                </c:pt>
                <c:pt idx="31">
                  <c:v>8.47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station'!$C$101:$C$132</c:f>
              <c:numCache>
                <c:formatCode>0.00</c:formatCode>
                <c:ptCount val="32"/>
                <c:pt idx="0">
                  <c:v>8.62</c:v>
                </c:pt>
                <c:pt idx="1">
                  <c:v>8.69</c:v>
                </c:pt>
                <c:pt idx="2">
                  <c:v>7.78</c:v>
                </c:pt>
                <c:pt idx="3">
                  <c:v>9.3</c:v>
                </c:pt>
                <c:pt idx="5" formatCode="General">
                  <c:v>8.93</c:v>
                </c:pt>
                <c:pt idx="6">
                  <c:v>8.92</c:v>
                </c:pt>
                <c:pt idx="7">
                  <c:v>9.0</c:v>
                </c:pt>
                <c:pt idx="8">
                  <c:v>8.84</c:v>
                </c:pt>
                <c:pt idx="9">
                  <c:v>8.35</c:v>
                </c:pt>
                <c:pt idx="10" formatCode="General">
                  <c:v>9.29</c:v>
                </c:pt>
                <c:pt idx="11" formatCode="General">
                  <c:v>8.08</c:v>
                </c:pt>
                <c:pt idx="12" formatCode="General">
                  <c:v>8.91</c:v>
                </c:pt>
                <c:pt idx="13" formatCode="General">
                  <c:v>9.08</c:v>
                </c:pt>
                <c:pt idx="14" formatCode="General">
                  <c:v>8.61</c:v>
                </c:pt>
                <c:pt idx="15" formatCode="General">
                  <c:v>8.43</c:v>
                </c:pt>
                <c:pt idx="16" formatCode="General">
                  <c:v>7.72</c:v>
                </c:pt>
                <c:pt idx="17" formatCode="General">
                  <c:v>8.68</c:v>
                </c:pt>
                <c:pt idx="18">
                  <c:v>8.7</c:v>
                </c:pt>
                <c:pt idx="19">
                  <c:v>8.39</c:v>
                </c:pt>
                <c:pt idx="20">
                  <c:v>8.46</c:v>
                </c:pt>
                <c:pt idx="21">
                  <c:v>8.53</c:v>
                </c:pt>
                <c:pt idx="22" formatCode="General">
                  <c:v>8.55</c:v>
                </c:pt>
                <c:pt idx="23">
                  <c:v>8.3</c:v>
                </c:pt>
                <c:pt idx="24">
                  <c:v>8.31</c:v>
                </c:pt>
                <c:pt idx="25">
                  <c:v>7.72</c:v>
                </c:pt>
                <c:pt idx="26">
                  <c:v>7.93</c:v>
                </c:pt>
                <c:pt idx="27">
                  <c:v>8.32</c:v>
                </c:pt>
                <c:pt idx="28">
                  <c:v>8.55</c:v>
                </c:pt>
                <c:pt idx="29">
                  <c:v>8.720000000000001</c:v>
                </c:pt>
                <c:pt idx="30">
                  <c:v>8.62</c:v>
                </c:pt>
                <c:pt idx="31">
                  <c:v>8.34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station'!$C$134:$C$165</c:f>
              <c:numCache>
                <c:formatCode>0.00</c:formatCode>
                <c:ptCount val="32"/>
                <c:pt idx="1">
                  <c:v>8.87</c:v>
                </c:pt>
                <c:pt idx="2">
                  <c:v>5.75</c:v>
                </c:pt>
                <c:pt idx="3">
                  <c:v>9.12</c:v>
                </c:pt>
                <c:pt idx="5" formatCode="General">
                  <c:v>8.97</c:v>
                </c:pt>
                <c:pt idx="6" formatCode="General">
                  <c:v>8.67</c:v>
                </c:pt>
                <c:pt idx="7">
                  <c:v>8.92</c:v>
                </c:pt>
                <c:pt idx="8">
                  <c:v>9.03</c:v>
                </c:pt>
                <c:pt idx="9">
                  <c:v>8.6</c:v>
                </c:pt>
                <c:pt idx="10" formatCode="General">
                  <c:v>8.78</c:v>
                </c:pt>
                <c:pt idx="11" formatCode="General">
                  <c:v>8.12</c:v>
                </c:pt>
                <c:pt idx="12" formatCode="General">
                  <c:v>8.34</c:v>
                </c:pt>
                <c:pt idx="13" formatCode="General">
                  <c:v>8.41</c:v>
                </c:pt>
                <c:pt idx="14" formatCode="General">
                  <c:v>7.89</c:v>
                </c:pt>
                <c:pt idx="15" formatCode="General">
                  <c:v>8.47</c:v>
                </c:pt>
                <c:pt idx="16" formatCode="General">
                  <c:v>7.63</c:v>
                </c:pt>
                <c:pt idx="17" formatCode="General">
                  <c:v>8.31</c:v>
                </c:pt>
                <c:pt idx="18">
                  <c:v>8.55</c:v>
                </c:pt>
                <c:pt idx="19">
                  <c:v>8.31</c:v>
                </c:pt>
                <c:pt idx="20">
                  <c:v>7.86</c:v>
                </c:pt>
                <c:pt idx="21">
                  <c:v>8.39</c:v>
                </c:pt>
                <c:pt idx="22" formatCode="General">
                  <c:v>8.38</c:v>
                </c:pt>
                <c:pt idx="23" formatCode="General">
                  <c:v>8.35</c:v>
                </c:pt>
                <c:pt idx="24" formatCode="General">
                  <c:v>8.18</c:v>
                </c:pt>
                <c:pt idx="25" formatCode="General">
                  <c:v>7.91</c:v>
                </c:pt>
                <c:pt idx="26" formatCode="General">
                  <c:v>7.72</c:v>
                </c:pt>
                <c:pt idx="27" formatCode="General">
                  <c:v>8.41</c:v>
                </c:pt>
                <c:pt idx="28" formatCode="General">
                  <c:v>8.34</c:v>
                </c:pt>
                <c:pt idx="29" formatCode="General">
                  <c:v>8.79</c:v>
                </c:pt>
                <c:pt idx="30" formatCode="General">
                  <c:v>8.630000000000001</c:v>
                </c:pt>
                <c:pt idx="31" formatCode="General">
                  <c:v>8.51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station'!$C$167:$C$198</c:f>
              <c:numCache>
                <c:formatCode>General</c:formatCode>
                <c:ptCount val="32"/>
                <c:pt idx="17">
                  <c:v>8.34</c:v>
                </c:pt>
                <c:pt idx="18">
                  <c:v>8.57</c:v>
                </c:pt>
                <c:pt idx="19" formatCode="0.00">
                  <c:v>8.4</c:v>
                </c:pt>
                <c:pt idx="20" formatCode="0.00">
                  <c:v>7.93</c:v>
                </c:pt>
                <c:pt idx="21" formatCode="0.00">
                  <c:v>8.44</c:v>
                </c:pt>
                <c:pt idx="22">
                  <c:v>8.61</c:v>
                </c:pt>
                <c:pt idx="23">
                  <c:v>8.16</c:v>
                </c:pt>
                <c:pt idx="24">
                  <c:v>8.08</c:v>
                </c:pt>
                <c:pt idx="25">
                  <c:v>8.1</c:v>
                </c:pt>
                <c:pt idx="26">
                  <c:v>7.54</c:v>
                </c:pt>
                <c:pt idx="27">
                  <c:v>8.9</c:v>
                </c:pt>
                <c:pt idx="28">
                  <c:v>9.2</c:v>
                </c:pt>
                <c:pt idx="29">
                  <c:v>9.2</c:v>
                </c:pt>
                <c:pt idx="30">
                  <c:v>8.8</c:v>
                </c:pt>
                <c:pt idx="31">
                  <c:v>8.76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2E-354B-AF23-A01387FDBFF3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station'!$C$233:$C$264</c:f>
              <c:numCache>
                <c:formatCode>0.00</c:formatCode>
                <c:ptCount val="32"/>
                <c:pt idx="0">
                  <c:v>8.58</c:v>
                </c:pt>
                <c:pt idx="1">
                  <c:v>8.4</c:v>
                </c:pt>
                <c:pt idx="2">
                  <c:v>8.04</c:v>
                </c:pt>
                <c:pt idx="5" formatCode="General">
                  <c:v>8.37</c:v>
                </c:pt>
                <c:pt idx="6">
                  <c:v>8.47</c:v>
                </c:pt>
                <c:pt idx="7">
                  <c:v>8.66</c:v>
                </c:pt>
                <c:pt idx="8">
                  <c:v>8.64</c:v>
                </c:pt>
                <c:pt idx="9">
                  <c:v>8.33</c:v>
                </c:pt>
                <c:pt idx="10" formatCode="General">
                  <c:v>8.31</c:v>
                </c:pt>
                <c:pt idx="11" formatCode="General">
                  <c:v>8.28</c:v>
                </c:pt>
                <c:pt idx="12" formatCode="General">
                  <c:v>8.630000000000001</c:v>
                </c:pt>
                <c:pt idx="13" formatCode="General">
                  <c:v>8.85</c:v>
                </c:pt>
                <c:pt idx="14" formatCode="General">
                  <c:v>8.48</c:v>
                </c:pt>
                <c:pt idx="15" formatCode="General">
                  <c:v>8.52</c:v>
                </c:pt>
                <c:pt idx="16" formatCode="General">
                  <c:v>7.57</c:v>
                </c:pt>
                <c:pt idx="17" formatCode="General">
                  <c:v>8.38</c:v>
                </c:pt>
                <c:pt idx="18">
                  <c:v>8.49</c:v>
                </c:pt>
                <c:pt idx="19">
                  <c:v>8.56</c:v>
                </c:pt>
                <c:pt idx="20" formatCode="General">
                  <c:v>8.51</c:v>
                </c:pt>
                <c:pt idx="21" formatCode="General">
                  <c:v>8.27</c:v>
                </c:pt>
                <c:pt idx="22">
                  <c:v>8.5</c:v>
                </c:pt>
                <c:pt idx="23" formatCode="General">
                  <c:v>8.42</c:v>
                </c:pt>
                <c:pt idx="24" formatCode="General">
                  <c:v>8.17</c:v>
                </c:pt>
                <c:pt idx="25" formatCode="General">
                  <c:v>7.64</c:v>
                </c:pt>
                <c:pt idx="26" formatCode="General">
                  <c:v>7.92</c:v>
                </c:pt>
                <c:pt idx="27" formatCode="General">
                  <c:v>8.15</c:v>
                </c:pt>
                <c:pt idx="28" formatCode="General">
                  <c:v>8.48</c:v>
                </c:pt>
                <c:pt idx="29" formatCode="General">
                  <c:v>8.64</c:v>
                </c:pt>
                <c:pt idx="30" formatCode="General">
                  <c:v>8.66</c:v>
                </c:pt>
                <c:pt idx="31" formatCode="General">
                  <c:v>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station'!$C$200:$C$231</c:f>
              <c:numCache>
                <c:formatCode>0.00</c:formatCode>
                <c:ptCount val="32"/>
                <c:pt idx="0">
                  <c:v>8.81</c:v>
                </c:pt>
                <c:pt idx="1">
                  <c:v>8.88</c:v>
                </c:pt>
                <c:pt idx="2">
                  <c:v>8.23</c:v>
                </c:pt>
                <c:pt idx="3">
                  <c:v>9.27</c:v>
                </c:pt>
                <c:pt idx="5">
                  <c:v>9.0</c:v>
                </c:pt>
                <c:pt idx="6" formatCode="General">
                  <c:v>8.84</c:v>
                </c:pt>
                <c:pt idx="7">
                  <c:v>8.73</c:v>
                </c:pt>
                <c:pt idx="8">
                  <c:v>8.88</c:v>
                </c:pt>
                <c:pt idx="9">
                  <c:v>8.88</c:v>
                </c:pt>
                <c:pt idx="10">
                  <c:v>8.83</c:v>
                </c:pt>
                <c:pt idx="11">
                  <c:v>8.83</c:v>
                </c:pt>
                <c:pt idx="12" formatCode="General">
                  <c:v>8.88</c:v>
                </c:pt>
                <c:pt idx="13" formatCode="General">
                  <c:v>9.17</c:v>
                </c:pt>
                <c:pt idx="14" formatCode="General">
                  <c:v>8.67</c:v>
                </c:pt>
                <c:pt idx="15" formatCode="General">
                  <c:v>8.6</c:v>
                </c:pt>
                <c:pt idx="16" formatCode="General">
                  <c:v>7.65</c:v>
                </c:pt>
                <c:pt idx="17" formatCode="General">
                  <c:v>8.45</c:v>
                </c:pt>
                <c:pt idx="18" formatCode="General">
                  <c:v>8.49</c:v>
                </c:pt>
                <c:pt idx="19" formatCode="General">
                  <c:v>8.39</c:v>
                </c:pt>
                <c:pt idx="20" formatCode="General">
                  <c:v>8.51</c:v>
                </c:pt>
                <c:pt idx="21" formatCode="General">
                  <c:v>8.45</c:v>
                </c:pt>
                <c:pt idx="22" formatCode="General">
                  <c:v>8.8</c:v>
                </c:pt>
                <c:pt idx="23" formatCode="General">
                  <c:v>8.49</c:v>
                </c:pt>
                <c:pt idx="24" formatCode="General">
                  <c:v>8.34</c:v>
                </c:pt>
                <c:pt idx="25" formatCode="General">
                  <c:v>7.9</c:v>
                </c:pt>
                <c:pt idx="26" formatCode="General">
                  <c:v>8.03</c:v>
                </c:pt>
                <c:pt idx="27" formatCode="General">
                  <c:v>8.39</c:v>
                </c:pt>
                <c:pt idx="28" formatCode="General">
                  <c:v>8.58</c:v>
                </c:pt>
                <c:pt idx="29" formatCode="General">
                  <c:v>8.61</c:v>
                </c:pt>
                <c:pt idx="30" formatCode="General">
                  <c:v>8.630000000000001</c:v>
                </c:pt>
                <c:pt idx="31" formatCode="General">
                  <c:v>8.54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2E-354B-AF23-A01387FDB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067312"/>
        <c:axId val="881069600"/>
      </c:lineChart>
      <c:catAx>
        <c:axId val="881067312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069600"/>
        <c:crosses val="autoZero"/>
        <c:auto val="0"/>
        <c:lblAlgn val="ctr"/>
        <c:lblOffset val="100"/>
        <c:tickLblSkip val="1"/>
        <c:noMultiLvlLbl val="0"/>
      </c:catAx>
      <c:valAx>
        <c:axId val="881069600"/>
        <c:scaling>
          <c:orientation val="minMax"/>
          <c:min val="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00439167214473015"/>
              <c:y val="0.390393884391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06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oxygen at 760mm Hg / 14.7 psi / 1 bar</a:t>
            </a:r>
          </a:p>
        </c:rich>
      </c:tx>
      <c:layout>
        <c:manualLayout>
          <c:xMode val="edge"/>
          <c:yMode val="edge"/>
          <c:x val="0.223691338819381"/>
          <c:y val="0.017901990675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13034540433"/>
          <c:y val="0.129021211633454"/>
          <c:w val="0.640356198599815"/>
          <c:h val="0.728642828094156"/>
        </c:manualLayout>
      </c:layout>
      <c:scatterChart>
        <c:scatterStyle val="lineMarker"/>
        <c:varyColors val="0"/>
        <c:ser>
          <c:idx val="0"/>
          <c:order val="0"/>
          <c:tx>
            <c:v>Standard series</c:v>
          </c:tx>
          <c:spPr>
            <a:ln w="19050">
              <a:solidFill>
                <a:schemeClr val="accent1"/>
              </a:solidFill>
            </a:ln>
            <a:effectLst/>
          </c:spPr>
          <c:marker>
            <c:symbol val="circle"/>
            <c:size val="6"/>
            <c:spPr>
              <a:effectLst/>
            </c:spPr>
          </c:marker>
          <c:xVal>
            <c:numRef>
              <c:f>'In situ chemistry'!$AS$385:$AS$395</c:f>
              <c:numCache>
                <c:formatCode>General</c:formatCode>
                <c:ptCount val="1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</c:numCache>
            </c:numRef>
          </c:xVal>
          <c:yVal>
            <c:numRef>
              <c:f>'In situ chemistry'!$AT$385:$AT$395</c:f>
              <c:numCache>
                <c:formatCode>General</c:formatCode>
                <c:ptCount val="11"/>
                <c:pt idx="0">
                  <c:v>14.6</c:v>
                </c:pt>
                <c:pt idx="1">
                  <c:v>12.8</c:v>
                </c:pt>
                <c:pt idx="2">
                  <c:v>11.3</c:v>
                </c:pt>
                <c:pt idx="3">
                  <c:v>10.1</c:v>
                </c:pt>
                <c:pt idx="4">
                  <c:v>9.1</c:v>
                </c:pt>
                <c:pt idx="5">
                  <c:v>8.3</c:v>
                </c:pt>
                <c:pt idx="6">
                  <c:v>7.6</c:v>
                </c:pt>
                <c:pt idx="7">
                  <c:v>7.0</c:v>
                </c:pt>
                <c:pt idx="8">
                  <c:v>6.5</c:v>
                </c:pt>
                <c:pt idx="9">
                  <c:v>6.0</c:v>
                </c:pt>
                <c:pt idx="10">
                  <c:v>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16-3F42-908D-4C7604ED0E0E}"/>
            </c:ext>
          </c:extLst>
        </c:ser>
        <c:ser>
          <c:idx val="11"/>
          <c:order val="1"/>
          <c:tx>
            <c:v>12 Apr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CCFF66"/>
              </a:solidFill>
              <a:ln>
                <a:noFill/>
              </a:ln>
              <a:effectLst/>
            </c:spPr>
          </c:marker>
          <c:xVal>
            <c:numRef>
              <c:f>'In situ chemistry'!$M$60:$M$65</c:f>
              <c:numCache>
                <c:formatCode>General</c:formatCode>
                <c:ptCount val="6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8.7</c:v>
                </c:pt>
                <c:pt idx="4">
                  <c:v>9.6</c:v>
                </c:pt>
                <c:pt idx="5">
                  <c:v>11.2</c:v>
                </c:pt>
              </c:numCache>
            </c:numRef>
          </c:xVal>
          <c:yVal>
            <c:numRef>
              <c:f>'In situ chemistry'!$L$60:$L$65</c:f>
              <c:numCache>
                <c:formatCode>General</c:formatCode>
                <c:ptCount val="6"/>
                <c:pt idx="0">
                  <c:v>10.04</c:v>
                </c:pt>
                <c:pt idx="1">
                  <c:v>9.85</c:v>
                </c:pt>
                <c:pt idx="2">
                  <c:v>11.22</c:v>
                </c:pt>
                <c:pt idx="3">
                  <c:v>11.28</c:v>
                </c:pt>
                <c:pt idx="4">
                  <c:v>11.85</c:v>
                </c:pt>
                <c:pt idx="5">
                  <c:v>10.73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516-3F42-908D-4C7604ED0E0E}"/>
            </c:ext>
          </c:extLst>
        </c:ser>
        <c:ser>
          <c:idx val="12"/>
          <c:order val="2"/>
          <c:tx>
            <c:v>09 May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xVal>
            <c:numRef>
              <c:f>'In situ chemistry'!$M$67:$M$74</c:f>
              <c:numCache>
                <c:formatCode>General</c:formatCode>
                <c:ptCount val="8"/>
                <c:pt idx="0">
                  <c:v>16.1</c:v>
                </c:pt>
                <c:pt idx="1">
                  <c:v>9.3</c:v>
                </c:pt>
                <c:pt idx="2">
                  <c:v>13.5</c:v>
                </c:pt>
                <c:pt idx="3" formatCode="0.0">
                  <c:v>14.0</c:v>
                </c:pt>
                <c:pt idx="4">
                  <c:v>14.5</c:v>
                </c:pt>
                <c:pt idx="5">
                  <c:v>12.6</c:v>
                </c:pt>
                <c:pt idx="6">
                  <c:v>11.6</c:v>
                </c:pt>
                <c:pt idx="7">
                  <c:v>12.5</c:v>
                </c:pt>
              </c:numCache>
            </c:numRef>
          </c:xVal>
          <c:yVal>
            <c:numRef>
              <c:f>'In situ chemistry'!$L$67:$L$74</c:f>
              <c:numCache>
                <c:formatCode>General</c:formatCode>
                <c:ptCount val="8"/>
                <c:pt idx="0">
                  <c:v>10.51</c:v>
                </c:pt>
                <c:pt idx="1">
                  <c:v>9.54</c:v>
                </c:pt>
                <c:pt idx="2">
                  <c:v>10.62</c:v>
                </c:pt>
                <c:pt idx="3">
                  <c:v>11.49</c:v>
                </c:pt>
                <c:pt idx="4">
                  <c:v>11.49</c:v>
                </c:pt>
                <c:pt idx="5">
                  <c:v>11.44</c:v>
                </c:pt>
                <c:pt idx="6">
                  <c:v>11.92</c:v>
                </c:pt>
                <c:pt idx="7">
                  <c:v>11.89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516-3F42-908D-4C7604ED0E0E}"/>
            </c:ext>
          </c:extLst>
        </c:ser>
        <c:ser>
          <c:idx val="13"/>
          <c:order val="3"/>
          <c:tx>
            <c:v>13 Jun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'In situ chemistry'!$M$75:$M$81</c:f>
              <c:numCache>
                <c:formatCode>General</c:formatCode>
                <c:ptCount val="7"/>
                <c:pt idx="0">
                  <c:v>22.6</c:v>
                </c:pt>
                <c:pt idx="1">
                  <c:v>17.4</c:v>
                </c:pt>
                <c:pt idx="2">
                  <c:v>22.9</c:v>
                </c:pt>
                <c:pt idx="3" formatCode="0.0">
                  <c:v>23.2</c:v>
                </c:pt>
                <c:pt idx="4">
                  <c:v>23.8</c:v>
                </c:pt>
                <c:pt idx="5">
                  <c:v>23.8</c:v>
                </c:pt>
                <c:pt idx="6">
                  <c:v>23.8</c:v>
                </c:pt>
              </c:numCache>
            </c:numRef>
          </c:xVal>
          <c:yVal>
            <c:numRef>
              <c:f>'In situ chemistry'!$L$75:$L$81</c:f>
              <c:numCache>
                <c:formatCode>General</c:formatCode>
                <c:ptCount val="7"/>
                <c:pt idx="0">
                  <c:v>11.73</c:v>
                </c:pt>
                <c:pt idx="1">
                  <c:v>7.91</c:v>
                </c:pt>
                <c:pt idx="2" formatCode="0.00">
                  <c:v>13.0</c:v>
                </c:pt>
                <c:pt idx="3">
                  <c:v>12.32</c:v>
                </c:pt>
                <c:pt idx="4">
                  <c:v>9.46</c:v>
                </c:pt>
                <c:pt idx="5">
                  <c:v>9.35</c:v>
                </c:pt>
                <c:pt idx="6">
                  <c:v>9.44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516-3F42-908D-4C7604ED0E0E}"/>
            </c:ext>
          </c:extLst>
        </c:ser>
        <c:ser>
          <c:idx val="1"/>
          <c:order val="4"/>
          <c:tx>
            <c:v>27 Jun</c:v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solidFill>
                <a:srgbClr val="83CC00"/>
              </a:solidFill>
              <a:ln>
                <a:noFill/>
              </a:ln>
              <a:effectLst/>
            </c:spPr>
          </c:marker>
          <c:xVal>
            <c:numRef>
              <c:f>'In situ chemistry'!$M$82:$M$93</c:f>
              <c:numCache>
                <c:formatCode>0.00</c:formatCode>
                <c:ptCount val="12"/>
                <c:pt idx="0">
                  <c:v>21.2</c:v>
                </c:pt>
                <c:pt idx="1">
                  <c:v>19.0</c:v>
                </c:pt>
                <c:pt idx="2">
                  <c:v>20.0</c:v>
                </c:pt>
                <c:pt idx="3">
                  <c:v>20.1</c:v>
                </c:pt>
                <c:pt idx="4">
                  <c:v>21.0</c:v>
                </c:pt>
                <c:pt idx="5">
                  <c:v>21.0</c:v>
                </c:pt>
                <c:pt idx="11">
                  <c:v>21.4</c:v>
                </c:pt>
              </c:numCache>
            </c:numRef>
          </c:xVal>
          <c:yVal>
            <c:numRef>
              <c:f>'In situ chemistry'!$L$82:$L$93</c:f>
              <c:numCache>
                <c:formatCode>0.00</c:formatCode>
                <c:ptCount val="12"/>
                <c:pt idx="0">
                  <c:v>12.44</c:v>
                </c:pt>
                <c:pt idx="1">
                  <c:v>8.0</c:v>
                </c:pt>
                <c:pt idx="2">
                  <c:v>10.7</c:v>
                </c:pt>
                <c:pt idx="3">
                  <c:v>12.86</c:v>
                </c:pt>
                <c:pt idx="4">
                  <c:v>9.45</c:v>
                </c:pt>
                <c:pt idx="5">
                  <c:v>8.78</c:v>
                </c:pt>
                <c:pt idx="11">
                  <c:v>8.710000000000001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16-3F42-908D-4C7604ED0E0E}"/>
            </c:ext>
          </c:extLst>
        </c:ser>
        <c:ser>
          <c:idx val="2"/>
          <c:order val="5"/>
          <c:tx>
            <c:v>10 Jul</c:v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'In situ chemistry'!$M$94:$M$375</c:f>
              <c:numCache>
                <c:formatCode>0.00</c:formatCode>
                <c:ptCount val="282"/>
                <c:pt idx="0">
                  <c:v>24.3</c:v>
                </c:pt>
                <c:pt idx="1">
                  <c:v>22.1</c:v>
                </c:pt>
                <c:pt idx="2">
                  <c:v>24.2</c:v>
                </c:pt>
                <c:pt idx="3">
                  <c:v>24.2</c:v>
                </c:pt>
                <c:pt idx="4">
                  <c:v>24.2</c:v>
                </c:pt>
                <c:pt idx="5">
                  <c:v>24.3</c:v>
                </c:pt>
                <c:pt idx="6">
                  <c:v>23.3</c:v>
                </c:pt>
                <c:pt idx="7">
                  <c:v>23.9</c:v>
                </c:pt>
                <c:pt idx="12">
                  <c:v>23.8</c:v>
                </c:pt>
                <c:pt idx="18">
                  <c:v>24.0</c:v>
                </c:pt>
                <c:pt idx="19">
                  <c:v>23.9</c:v>
                </c:pt>
                <c:pt idx="20">
                  <c:v>26.5</c:v>
                </c:pt>
                <c:pt idx="21">
                  <c:v>19.8</c:v>
                </c:pt>
                <c:pt idx="22">
                  <c:v>27.1</c:v>
                </c:pt>
                <c:pt idx="23">
                  <c:v>22.6</c:v>
                </c:pt>
                <c:pt idx="27">
                  <c:v>24.4</c:v>
                </c:pt>
                <c:pt idx="30">
                  <c:v>18.5</c:v>
                </c:pt>
                <c:pt idx="31">
                  <c:v>15.4</c:v>
                </c:pt>
                <c:pt idx="32">
                  <c:v>21.4</c:v>
                </c:pt>
                <c:pt idx="33">
                  <c:v>13.4</c:v>
                </c:pt>
                <c:pt idx="34">
                  <c:v>25.0</c:v>
                </c:pt>
                <c:pt idx="37">
                  <c:v>22.2</c:v>
                </c:pt>
                <c:pt idx="39">
                  <c:v>14.1</c:v>
                </c:pt>
                <c:pt idx="42">
                  <c:v>14.1</c:v>
                </c:pt>
                <c:pt idx="44">
                  <c:v>24.9</c:v>
                </c:pt>
                <c:pt idx="45">
                  <c:v>27.7</c:v>
                </c:pt>
                <c:pt idx="46">
                  <c:v>17.1</c:v>
                </c:pt>
                <c:pt idx="47">
                  <c:v>26.1</c:v>
                </c:pt>
                <c:pt idx="48">
                  <c:v>29.1</c:v>
                </c:pt>
                <c:pt idx="50">
                  <c:v>27.2</c:v>
                </c:pt>
                <c:pt idx="52">
                  <c:v>25.6</c:v>
                </c:pt>
                <c:pt idx="55">
                  <c:v>18.3</c:v>
                </c:pt>
                <c:pt idx="59">
                  <c:v>25.5</c:v>
                </c:pt>
                <c:pt idx="62">
                  <c:v>19.8</c:v>
                </c:pt>
                <c:pt idx="65">
                  <c:v>13.4</c:v>
                </c:pt>
                <c:pt idx="66">
                  <c:v>25.7</c:v>
                </c:pt>
                <c:pt idx="67">
                  <c:v>20.9</c:v>
                </c:pt>
                <c:pt idx="68">
                  <c:v>18.7</c:v>
                </c:pt>
                <c:pt idx="70">
                  <c:v>22.6</c:v>
                </c:pt>
                <c:pt idx="71">
                  <c:v>19.1</c:v>
                </c:pt>
                <c:pt idx="72">
                  <c:v>23.5</c:v>
                </c:pt>
                <c:pt idx="78">
                  <c:v>23.6</c:v>
                </c:pt>
                <c:pt idx="85">
                  <c:v>23.6</c:v>
                </c:pt>
                <c:pt idx="86">
                  <c:v>19.19</c:v>
                </c:pt>
                <c:pt idx="87">
                  <c:v>22.0</c:v>
                </c:pt>
                <c:pt idx="88">
                  <c:v>22.5</c:v>
                </c:pt>
                <c:pt idx="89">
                  <c:v>23.1</c:v>
                </c:pt>
                <c:pt idx="90">
                  <c:v>21.7</c:v>
                </c:pt>
                <c:pt idx="91">
                  <c:v>21.6</c:v>
                </c:pt>
                <c:pt idx="96">
                  <c:v>22.1</c:v>
                </c:pt>
                <c:pt idx="97">
                  <c:v>20.4</c:v>
                </c:pt>
                <c:pt idx="98">
                  <c:v>21.9</c:v>
                </c:pt>
                <c:pt idx="99">
                  <c:v>22.7</c:v>
                </c:pt>
                <c:pt idx="100">
                  <c:v>22.3</c:v>
                </c:pt>
                <c:pt idx="101">
                  <c:v>22.7</c:v>
                </c:pt>
                <c:pt idx="106">
                  <c:v>22.6</c:v>
                </c:pt>
                <c:pt idx="112">
                  <c:v>23.0</c:v>
                </c:pt>
                <c:pt idx="113">
                  <c:v>15.4</c:v>
                </c:pt>
                <c:pt idx="114">
                  <c:v>18.0</c:v>
                </c:pt>
                <c:pt idx="115">
                  <c:v>19.1</c:v>
                </c:pt>
                <c:pt idx="116">
                  <c:v>18.8</c:v>
                </c:pt>
                <c:pt idx="117">
                  <c:v>19.0</c:v>
                </c:pt>
                <c:pt idx="124">
                  <c:v>18.8</c:v>
                </c:pt>
                <c:pt idx="131">
                  <c:v>19.0</c:v>
                </c:pt>
                <c:pt idx="132">
                  <c:v>9.7</c:v>
                </c:pt>
                <c:pt idx="133">
                  <c:v>11.6</c:v>
                </c:pt>
                <c:pt idx="134">
                  <c:v>11.7</c:v>
                </c:pt>
                <c:pt idx="135">
                  <c:v>9.3</c:v>
                </c:pt>
                <c:pt idx="136">
                  <c:v>11.6</c:v>
                </c:pt>
                <c:pt idx="146">
                  <c:v>11.6</c:v>
                </c:pt>
                <c:pt idx="158">
                  <c:v>11.8</c:v>
                </c:pt>
                <c:pt idx="159">
                  <c:v>3.2</c:v>
                </c:pt>
                <c:pt idx="160">
                  <c:v>4.9</c:v>
                </c:pt>
                <c:pt idx="161">
                  <c:v>4.7</c:v>
                </c:pt>
                <c:pt idx="162">
                  <c:v>1.6</c:v>
                </c:pt>
                <c:pt idx="163">
                  <c:v>5.5</c:v>
                </c:pt>
                <c:pt idx="168">
                  <c:v>5.5</c:v>
                </c:pt>
                <c:pt idx="173">
                  <c:v>5.6</c:v>
                </c:pt>
                <c:pt idx="174">
                  <c:v>22.6</c:v>
                </c:pt>
                <c:pt idx="175">
                  <c:v>22.9</c:v>
                </c:pt>
                <c:pt idx="176">
                  <c:v>22.5</c:v>
                </c:pt>
                <c:pt idx="177">
                  <c:v>22.9</c:v>
                </c:pt>
                <c:pt idx="179">
                  <c:v>23.0</c:v>
                </c:pt>
                <c:pt idx="180">
                  <c:v>23.3</c:v>
                </c:pt>
                <c:pt idx="184">
                  <c:v>23.4</c:v>
                </c:pt>
                <c:pt idx="188">
                  <c:v>23.5</c:v>
                </c:pt>
                <c:pt idx="189">
                  <c:v>29.1</c:v>
                </c:pt>
                <c:pt idx="190">
                  <c:v>27.4</c:v>
                </c:pt>
                <c:pt idx="191">
                  <c:v>25.4</c:v>
                </c:pt>
                <c:pt idx="192">
                  <c:v>26.3</c:v>
                </c:pt>
                <c:pt idx="193">
                  <c:v>26.3</c:v>
                </c:pt>
                <c:pt idx="194">
                  <c:v>25.7</c:v>
                </c:pt>
                <c:pt idx="195">
                  <c:v>19.0</c:v>
                </c:pt>
                <c:pt idx="199">
                  <c:v>25.8</c:v>
                </c:pt>
                <c:pt idx="200">
                  <c:v>22.5</c:v>
                </c:pt>
                <c:pt idx="201">
                  <c:v>8.4</c:v>
                </c:pt>
                <c:pt idx="202">
                  <c:v>5.7</c:v>
                </c:pt>
                <c:pt idx="203">
                  <c:v>25.9</c:v>
                </c:pt>
                <c:pt idx="204">
                  <c:v>23.9</c:v>
                </c:pt>
                <c:pt idx="205">
                  <c:v>16.6</c:v>
                </c:pt>
                <c:pt idx="206">
                  <c:v>10.0</c:v>
                </c:pt>
                <c:pt idx="207">
                  <c:v>5.3</c:v>
                </c:pt>
                <c:pt idx="208">
                  <c:v>26.2</c:v>
                </c:pt>
                <c:pt idx="209">
                  <c:v>26.6</c:v>
                </c:pt>
                <c:pt idx="210">
                  <c:v>25.5</c:v>
                </c:pt>
                <c:pt idx="211">
                  <c:v>26.1</c:v>
                </c:pt>
                <c:pt idx="212">
                  <c:v>25.0</c:v>
                </c:pt>
                <c:pt idx="213">
                  <c:v>24.2</c:v>
                </c:pt>
                <c:pt idx="214">
                  <c:v>25.1</c:v>
                </c:pt>
                <c:pt idx="221">
                  <c:v>25.3</c:v>
                </c:pt>
                <c:pt idx="227">
                  <c:v>25.2</c:v>
                </c:pt>
                <c:pt idx="228">
                  <c:v>18.8</c:v>
                </c:pt>
                <c:pt idx="229">
                  <c:v>19.4</c:v>
                </c:pt>
                <c:pt idx="230">
                  <c:v>20.0</c:v>
                </c:pt>
                <c:pt idx="231">
                  <c:v>25.4</c:v>
                </c:pt>
                <c:pt idx="232">
                  <c:v>25.6</c:v>
                </c:pt>
                <c:pt idx="233">
                  <c:v>25.8</c:v>
                </c:pt>
                <c:pt idx="238">
                  <c:v>25.8</c:v>
                </c:pt>
                <c:pt idx="242">
                  <c:v>25.8</c:v>
                </c:pt>
                <c:pt idx="243">
                  <c:v>24.3</c:v>
                </c:pt>
                <c:pt idx="244">
                  <c:v>24.9</c:v>
                </c:pt>
                <c:pt idx="245">
                  <c:v>23.5</c:v>
                </c:pt>
                <c:pt idx="246">
                  <c:v>25.1</c:v>
                </c:pt>
                <c:pt idx="247">
                  <c:v>25.6</c:v>
                </c:pt>
                <c:pt idx="248">
                  <c:v>25.4</c:v>
                </c:pt>
                <c:pt idx="249">
                  <c:v>25.07</c:v>
                </c:pt>
                <c:pt idx="250">
                  <c:v>11.0</c:v>
                </c:pt>
                <c:pt idx="251">
                  <c:v>7.5</c:v>
                </c:pt>
                <c:pt idx="252">
                  <c:v>6.49</c:v>
                </c:pt>
                <c:pt idx="253">
                  <c:v>5.6</c:v>
                </c:pt>
                <c:pt idx="254">
                  <c:v>25.4</c:v>
                </c:pt>
                <c:pt idx="255">
                  <c:v>25.13</c:v>
                </c:pt>
                <c:pt idx="256">
                  <c:v>19.15</c:v>
                </c:pt>
                <c:pt idx="257">
                  <c:v>10.61</c:v>
                </c:pt>
                <c:pt idx="258">
                  <c:v>8.32</c:v>
                </c:pt>
                <c:pt idx="259">
                  <c:v>6.99</c:v>
                </c:pt>
                <c:pt idx="260">
                  <c:v>6.18</c:v>
                </c:pt>
                <c:pt idx="261">
                  <c:v>25.7</c:v>
                </c:pt>
                <c:pt idx="262">
                  <c:v>27.0</c:v>
                </c:pt>
                <c:pt idx="263">
                  <c:v>26.7</c:v>
                </c:pt>
                <c:pt idx="264">
                  <c:v>25.9</c:v>
                </c:pt>
                <c:pt idx="265">
                  <c:v>26.0</c:v>
                </c:pt>
                <c:pt idx="266">
                  <c:v>27.4</c:v>
                </c:pt>
                <c:pt idx="267">
                  <c:v>25.8</c:v>
                </c:pt>
                <c:pt idx="274">
                  <c:v>26.1</c:v>
                </c:pt>
                <c:pt idx="281">
                  <c:v>26.5</c:v>
                </c:pt>
              </c:numCache>
            </c:numRef>
          </c:xVal>
          <c:yVal>
            <c:numRef>
              <c:f>'In situ chemistry'!$L$94:$L$375</c:f>
              <c:numCache>
                <c:formatCode>0.00</c:formatCode>
                <c:ptCount val="282"/>
                <c:pt idx="0">
                  <c:v>11.52</c:v>
                </c:pt>
                <c:pt idx="1">
                  <c:v>9.02</c:v>
                </c:pt>
                <c:pt idx="2">
                  <c:v>9.8</c:v>
                </c:pt>
                <c:pt idx="3">
                  <c:v>12.83</c:v>
                </c:pt>
                <c:pt idx="4">
                  <c:v>13.96</c:v>
                </c:pt>
                <c:pt idx="5">
                  <c:v>15.06</c:v>
                </c:pt>
                <c:pt idx="6">
                  <c:v>17.28</c:v>
                </c:pt>
                <c:pt idx="7">
                  <c:v>10.33</c:v>
                </c:pt>
                <c:pt idx="12">
                  <c:v>10.44</c:v>
                </c:pt>
                <c:pt idx="18">
                  <c:v>14.82</c:v>
                </c:pt>
                <c:pt idx="19">
                  <c:v>10.29</c:v>
                </c:pt>
                <c:pt idx="20">
                  <c:v>11.99</c:v>
                </c:pt>
                <c:pt idx="21">
                  <c:v>11.15</c:v>
                </c:pt>
                <c:pt idx="22">
                  <c:v>11.25</c:v>
                </c:pt>
                <c:pt idx="23">
                  <c:v>8.37</c:v>
                </c:pt>
                <c:pt idx="27">
                  <c:v>11.37</c:v>
                </c:pt>
                <c:pt idx="30" formatCode="General">
                  <c:v>15.18</c:v>
                </c:pt>
                <c:pt idx="31">
                  <c:v>13.98</c:v>
                </c:pt>
                <c:pt idx="32" formatCode="General">
                  <c:v>11.71</c:v>
                </c:pt>
                <c:pt idx="33">
                  <c:v>7.74</c:v>
                </c:pt>
                <c:pt idx="34">
                  <c:v>11.68</c:v>
                </c:pt>
                <c:pt idx="37">
                  <c:v>13.67</c:v>
                </c:pt>
                <c:pt idx="39">
                  <c:v>14.14</c:v>
                </c:pt>
                <c:pt idx="42">
                  <c:v>6.88</c:v>
                </c:pt>
                <c:pt idx="44">
                  <c:v>11.95</c:v>
                </c:pt>
                <c:pt idx="45">
                  <c:v>6.93</c:v>
                </c:pt>
                <c:pt idx="46">
                  <c:v>8.49</c:v>
                </c:pt>
                <c:pt idx="47">
                  <c:v>9.44</c:v>
                </c:pt>
                <c:pt idx="48">
                  <c:v>13.81</c:v>
                </c:pt>
                <c:pt idx="50">
                  <c:v>8.73</c:v>
                </c:pt>
                <c:pt idx="52">
                  <c:v>9.55</c:v>
                </c:pt>
                <c:pt idx="55" formatCode="General">
                  <c:v>11.43</c:v>
                </c:pt>
                <c:pt idx="59">
                  <c:v>9.33</c:v>
                </c:pt>
                <c:pt idx="62">
                  <c:v>12.81</c:v>
                </c:pt>
                <c:pt idx="65">
                  <c:v>6.01</c:v>
                </c:pt>
                <c:pt idx="66">
                  <c:v>9.220000000000001</c:v>
                </c:pt>
                <c:pt idx="67">
                  <c:v>5.02</c:v>
                </c:pt>
                <c:pt idx="68">
                  <c:v>8.84</c:v>
                </c:pt>
                <c:pt idx="70">
                  <c:v>9.06</c:v>
                </c:pt>
                <c:pt idx="71">
                  <c:v>4.96</c:v>
                </c:pt>
                <c:pt idx="72">
                  <c:v>9.18</c:v>
                </c:pt>
                <c:pt idx="78">
                  <c:v>9.91</c:v>
                </c:pt>
                <c:pt idx="85">
                  <c:v>9.630000000000001</c:v>
                </c:pt>
                <c:pt idx="86">
                  <c:v>10.28</c:v>
                </c:pt>
                <c:pt idx="87">
                  <c:v>9.26</c:v>
                </c:pt>
                <c:pt idx="88">
                  <c:v>10.28</c:v>
                </c:pt>
                <c:pt idx="89">
                  <c:v>12.39</c:v>
                </c:pt>
                <c:pt idx="90">
                  <c:v>11.43</c:v>
                </c:pt>
                <c:pt idx="91">
                  <c:v>11.84</c:v>
                </c:pt>
                <c:pt idx="96">
                  <c:v>11.65</c:v>
                </c:pt>
                <c:pt idx="97">
                  <c:v>9.42</c:v>
                </c:pt>
                <c:pt idx="98">
                  <c:v>7.07</c:v>
                </c:pt>
                <c:pt idx="99">
                  <c:v>9.92</c:v>
                </c:pt>
                <c:pt idx="100">
                  <c:v>10.08</c:v>
                </c:pt>
                <c:pt idx="101">
                  <c:v>10.61</c:v>
                </c:pt>
                <c:pt idx="106">
                  <c:v>12.42</c:v>
                </c:pt>
                <c:pt idx="112">
                  <c:v>12.9</c:v>
                </c:pt>
                <c:pt idx="113">
                  <c:v>6.96</c:v>
                </c:pt>
                <c:pt idx="114">
                  <c:v>12.7</c:v>
                </c:pt>
                <c:pt idx="115">
                  <c:v>13.57</c:v>
                </c:pt>
                <c:pt idx="116">
                  <c:v>13.69</c:v>
                </c:pt>
                <c:pt idx="117">
                  <c:v>14.13</c:v>
                </c:pt>
                <c:pt idx="124">
                  <c:v>14.63</c:v>
                </c:pt>
                <c:pt idx="131">
                  <c:v>14.33</c:v>
                </c:pt>
                <c:pt idx="132">
                  <c:v>10.54</c:v>
                </c:pt>
                <c:pt idx="133">
                  <c:v>11.26</c:v>
                </c:pt>
                <c:pt idx="134">
                  <c:v>11.01</c:v>
                </c:pt>
                <c:pt idx="135">
                  <c:v>10.68</c:v>
                </c:pt>
                <c:pt idx="136">
                  <c:v>15.38</c:v>
                </c:pt>
                <c:pt idx="146">
                  <c:v>10.11</c:v>
                </c:pt>
                <c:pt idx="158">
                  <c:v>10.73</c:v>
                </c:pt>
                <c:pt idx="159">
                  <c:v>9.6</c:v>
                </c:pt>
                <c:pt idx="160">
                  <c:v>8.42</c:v>
                </c:pt>
                <c:pt idx="161">
                  <c:v>7.95</c:v>
                </c:pt>
                <c:pt idx="162">
                  <c:v>11.06</c:v>
                </c:pt>
                <c:pt idx="163">
                  <c:v>6.3</c:v>
                </c:pt>
                <c:pt idx="168">
                  <c:v>5.87</c:v>
                </c:pt>
                <c:pt idx="173">
                  <c:v>5.45</c:v>
                </c:pt>
                <c:pt idx="174">
                  <c:v>8.5</c:v>
                </c:pt>
                <c:pt idx="175">
                  <c:v>8.95</c:v>
                </c:pt>
                <c:pt idx="176">
                  <c:v>9.140000000000001</c:v>
                </c:pt>
                <c:pt idx="177">
                  <c:v>8.98</c:v>
                </c:pt>
                <c:pt idx="179">
                  <c:v>12.35</c:v>
                </c:pt>
                <c:pt idx="180">
                  <c:v>8.44</c:v>
                </c:pt>
                <c:pt idx="184">
                  <c:v>8.36</c:v>
                </c:pt>
                <c:pt idx="188">
                  <c:v>8.43</c:v>
                </c:pt>
                <c:pt idx="189">
                  <c:v>11.68</c:v>
                </c:pt>
                <c:pt idx="190">
                  <c:v>12.69</c:v>
                </c:pt>
                <c:pt idx="191">
                  <c:v>11.27</c:v>
                </c:pt>
                <c:pt idx="192">
                  <c:v>12.7</c:v>
                </c:pt>
                <c:pt idx="193">
                  <c:v>15.24</c:v>
                </c:pt>
                <c:pt idx="194">
                  <c:v>9.16</c:v>
                </c:pt>
                <c:pt idx="199">
                  <c:v>9.19</c:v>
                </c:pt>
                <c:pt idx="203">
                  <c:v>9.07</c:v>
                </c:pt>
                <c:pt idx="208">
                  <c:v>9.23</c:v>
                </c:pt>
                <c:pt idx="209">
                  <c:v>14.98</c:v>
                </c:pt>
                <c:pt idx="210">
                  <c:v>11.04</c:v>
                </c:pt>
                <c:pt idx="211">
                  <c:v>14.26</c:v>
                </c:pt>
                <c:pt idx="212">
                  <c:v>10.77</c:v>
                </c:pt>
                <c:pt idx="213">
                  <c:v>11.62</c:v>
                </c:pt>
                <c:pt idx="214">
                  <c:v>9.19</c:v>
                </c:pt>
                <c:pt idx="221">
                  <c:v>8.92</c:v>
                </c:pt>
                <c:pt idx="227">
                  <c:v>8.69</c:v>
                </c:pt>
                <c:pt idx="228">
                  <c:v>5.4</c:v>
                </c:pt>
                <c:pt idx="229">
                  <c:v>5.63</c:v>
                </c:pt>
                <c:pt idx="230">
                  <c:v>6.75</c:v>
                </c:pt>
                <c:pt idx="231">
                  <c:v>8.92</c:v>
                </c:pt>
                <c:pt idx="232">
                  <c:v>9.03</c:v>
                </c:pt>
                <c:pt idx="233">
                  <c:v>8.51</c:v>
                </c:pt>
                <c:pt idx="238">
                  <c:v>8.85</c:v>
                </c:pt>
                <c:pt idx="242">
                  <c:v>8.84</c:v>
                </c:pt>
                <c:pt idx="243">
                  <c:v>7.84</c:v>
                </c:pt>
                <c:pt idx="244">
                  <c:v>8.39</c:v>
                </c:pt>
                <c:pt idx="245">
                  <c:v>6.43</c:v>
                </c:pt>
                <c:pt idx="246">
                  <c:v>9.7</c:v>
                </c:pt>
                <c:pt idx="247">
                  <c:v>8.82</c:v>
                </c:pt>
                <c:pt idx="248">
                  <c:v>8.02</c:v>
                </c:pt>
                <c:pt idx="254">
                  <c:v>8.02</c:v>
                </c:pt>
                <c:pt idx="261">
                  <c:v>9.48</c:v>
                </c:pt>
                <c:pt idx="262">
                  <c:v>12.53</c:v>
                </c:pt>
                <c:pt idx="263">
                  <c:v>10.97</c:v>
                </c:pt>
                <c:pt idx="264">
                  <c:v>9.67</c:v>
                </c:pt>
                <c:pt idx="265">
                  <c:v>11.66</c:v>
                </c:pt>
                <c:pt idx="266">
                  <c:v>9.32</c:v>
                </c:pt>
                <c:pt idx="267">
                  <c:v>9.26</c:v>
                </c:pt>
                <c:pt idx="274">
                  <c:v>8.88</c:v>
                </c:pt>
                <c:pt idx="281">
                  <c:v>9.78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16-3F42-908D-4C7604ED0E0E}"/>
            </c:ext>
          </c:extLst>
        </c:ser>
        <c:ser>
          <c:idx val="3"/>
          <c:order val="6"/>
          <c:tx>
            <c:v>25 Jul</c:v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xVal>
            <c:numRef>
              <c:f>'In situ chemistry'!$M$102:$M$113</c:f>
              <c:numCache>
                <c:formatCode>0.00</c:formatCode>
                <c:ptCount val="12"/>
                <c:pt idx="4">
                  <c:v>23.8</c:v>
                </c:pt>
                <c:pt idx="10">
                  <c:v>24.0</c:v>
                </c:pt>
                <c:pt idx="11">
                  <c:v>23.9</c:v>
                </c:pt>
              </c:numCache>
            </c:numRef>
          </c:xVal>
          <c:yVal>
            <c:numRef>
              <c:f>'In situ chemistry'!$L$102:$L$113</c:f>
              <c:numCache>
                <c:formatCode>General</c:formatCode>
                <c:ptCount val="12"/>
                <c:pt idx="4" formatCode="0.00">
                  <c:v>10.44</c:v>
                </c:pt>
                <c:pt idx="10" formatCode="0.00">
                  <c:v>14.82</c:v>
                </c:pt>
                <c:pt idx="11" formatCode="0.00">
                  <c:v>10.29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16-3F42-908D-4C7604ED0E0E}"/>
            </c:ext>
          </c:extLst>
        </c:ser>
        <c:ser>
          <c:idx val="4"/>
          <c:order val="7"/>
          <c:tx>
            <c:v>01 Aug</c:v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xVal>
            <c:numRef>
              <c:f>'In situ chemistry'!$M$139:$M$160</c:f>
              <c:numCache>
                <c:formatCode>0.00</c:formatCode>
                <c:ptCount val="22"/>
                <c:pt idx="0">
                  <c:v>27.7</c:v>
                </c:pt>
                <c:pt idx="1">
                  <c:v>17.1</c:v>
                </c:pt>
                <c:pt idx="2">
                  <c:v>26.1</c:v>
                </c:pt>
                <c:pt idx="3">
                  <c:v>29.1</c:v>
                </c:pt>
                <c:pt idx="5">
                  <c:v>27.2</c:v>
                </c:pt>
                <c:pt idx="7">
                  <c:v>25.6</c:v>
                </c:pt>
                <c:pt idx="10">
                  <c:v>18.3</c:v>
                </c:pt>
                <c:pt idx="14">
                  <c:v>25.5</c:v>
                </c:pt>
                <c:pt idx="17">
                  <c:v>19.8</c:v>
                </c:pt>
                <c:pt idx="20">
                  <c:v>13.4</c:v>
                </c:pt>
                <c:pt idx="21">
                  <c:v>25.7</c:v>
                </c:pt>
              </c:numCache>
            </c:numRef>
          </c:xVal>
          <c:yVal>
            <c:numRef>
              <c:f>'In situ chemistry'!$L$139:$L$160</c:f>
              <c:numCache>
                <c:formatCode>0.00</c:formatCode>
                <c:ptCount val="22"/>
                <c:pt idx="0">
                  <c:v>6.93</c:v>
                </c:pt>
                <c:pt idx="1">
                  <c:v>8.49</c:v>
                </c:pt>
                <c:pt idx="2">
                  <c:v>9.44</c:v>
                </c:pt>
                <c:pt idx="3">
                  <c:v>13.81</c:v>
                </c:pt>
                <c:pt idx="5">
                  <c:v>8.73</c:v>
                </c:pt>
                <c:pt idx="7">
                  <c:v>9.55</c:v>
                </c:pt>
                <c:pt idx="10" formatCode="General">
                  <c:v>11.43</c:v>
                </c:pt>
                <c:pt idx="14">
                  <c:v>9.33</c:v>
                </c:pt>
                <c:pt idx="17">
                  <c:v>12.81</c:v>
                </c:pt>
                <c:pt idx="20">
                  <c:v>6.01</c:v>
                </c:pt>
                <c:pt idx="21">
                  <c:v>9.220000000000001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16-3F42-908D-4C7604ED0E0E}"/>
            </c:ext>
          </c:extLst>
        </c:ser>
        <c:ser>
          <c:idx val="5"/>
          <c:order val="8"/>
          <c:tx>
            <c:v>14 Aug</c:v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solidFill>
                <a:srgbClr val="FF00FF"/>
              </a:solidFill>
              <a:ln>
                <a:noFill/>
              </a:ln>
              <a:effectLst/>
            </c:spPr>
          </c:marker>
          <c:xVal>
            <c:numRef>
              <c:f>'In situ chemistry'!$M$161:$M$179</c:f>
              <c:numCache>
                <c:formatCode>0.00</c:formatCode>
                <c:ptCount val="19"/>
                <c:pt idx="0">
                  <c:v>20.9</c:v>
                </c:pt>
                <c:pt idx="1">
                  <c:v>18.7</c:v>
                </c:pt>
                <c:pt idx="3">
                  <c:v>22.6</c:v>
                </c:pt>
                <c:pt idx="4">
                  <c:v>19.1</c:v>
                </c:pt>
                <c:pt idx="5">
                  <c:v>23.5</c:v>
                </c:pt>
                <c:pt idx="11">
                  <c:v>23.6</c:v>
                </c:pt>
                <c:pt idx="18">
                  <c:v>23.6</c:v>
                </c:pt>
              </c:numCache>
            </c:numRef>
          </c:xVal>
          <c:yVal>
            <c:numRef>
              <c:f>'In situ chemistry'!$L$161:$L$179</c:f>
              <c:numCache>
                <c:formatCode>0.00</c:formatCode>
                <c:ptCount val="19"/>
                <c:pt idx="0">
                  <c:v>5.02</c:v>
                </c:pt>
                <c:pt idx="1">
                  <c:v>8.84</c:v>
                </c:pt>
                <c:pt idx="3">
                  <c:v>9.06</c:v>
                </c:pt>
                <c:pt idx="4">
                  <c:v>4.96</c:v>
                </c:pt>
                <c:pt idx="5">
                  <c:v>9.18</c:v>
                </c:pt>
                <c:pt idx="11">
                  <c:v>9.91</c:v>
                </c:pt>
                <c:pt idx="18">
                  <c:v>9.630000000000001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16-3F42-908D-4C7604ED0E0E}"/>
            </c:ext>
          </c:extLst>
        </c:ser>
        <c:ser>
          <c:idx val="6"/>
          <c:order val="9"/>
          <c:tx>
            <c:v>29 Aug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00FFFF"/>
              </a:solidFill>
              <a:ln>
                <a:noFill/>
              </a:ln>
              <a:effectLst/>
            </c:spPr>
          </c:marker>
          <c:xVal>
            <c:numRef>
              <c:f>'In situ chemistry'!$M$180:$M$190</c:f>
              <c:numCache>
                <c:formatCode>0.00</c:formatCode>
                <c:ptCount val="11"/>
                <c:pt idx="0">
                  <c:v>19.19</c:v>
                </c:pt>
                <c:pt idx="1">
                  <c:v>22.0</c:v>
                </c:pt>
                <c:pt idx="2">
                  <c:v>22.5</c:v>
                </c:pt>
                <c:pt idx="3">
                  <c:v>23.1</c:v>
                </c:pt>
                <c:pt idx="4">
                  <c:v>21.7</c:v>
                </c:pt>
                <c:pt idx="5">
                  <c:v>21.6</c:v>
                </c:pt>
                <c:pt idx="10">
                  <c:v>22.1</c:v>
                </c:pt>
              </c:numCache>
            </c:numRef>
          </c:xVal>
          <c:yVal>
            <c:numRef>
              <c:f>'In situ chemistry'!$L$180:$L$190</c:f>
              <c:numCache>
                <c:formatCode>0.00</c:formatCode>
                <c:ptCount val="11"/>
                <c:pt idx="0">
                  <c:v>10.28</c:v>
                </c:pt>
                <c:pt idx="1">
                  <c:v>9.26</c:v>
                </c:pt>
                <c:pt idx="2">
                  <c:v>10.28</c:v>
                </c:pt>
                <c:pt idx="3">
                  <c:v>12.39</c:v>
                </c:pt>
                <c:pt idx="4">
                  <c:v>11.43</c:v>
                </c:pt>
                <c:pt idx="5">
                  <c:v>11.84</c:v>
                </c:pt>
                <c:pt idx="10">
                  <c:v>11.65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516-3F42-908D-4C7604ED0E0E}"/>
            </c:ext>
          </c:extLst>
        </c:ser>
        <c:ser>
          <c:idx val="7"/>
          <c:order val="10"/>
          <c:tx>
            <c:v>21 Sep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008000"/>
              </a:solidFill>
              <a:ln>
                <a:noFill/>
              </a:ln>
              <a:effectLst/>
            </c:spPr>
          </c:marker>
          <c:xVal>
            <c:numRef>
              <c:f>'In situ chemistry'!$M$191:$M$206</c:f>
              <c:numCache>
                <c:formatCode>0.00</c:formatCode>
                <c:ptCount val="16"/>
                <c:pt idx="0">
                  <c:v>20.4</c:v>
                </c:pt>
                <c:pt idx="1">
                  <c:v>21.9</c:v>
                </c:pt>
                <c:pt idx="2">
                  <c:v>22.7</c:v>
                </c:pt>
                <c:pt idx="3">
                  <c:v>22.3</c:v>
                </c:pt>
                <c:pt idx="4">
                  <c:v>22.7</c:v>
                </c:pt>
                <c:pt idx="9">
                  <c:v>22.6</c:v>
                </c:pt>
                <c:pt idx="15">
                  <c:v>23.0</c:v>
                </c:pt>
              </c:numCache>
            </c:numRef>
          </c:xVal>
          <c:yVal>
            <c:numRef>
              <c:f>'In situ chemistry'!$L$191:$L$206</c:f>
              <c:numCache>
                <c:formatCode>0.00</c:formatCode>
                <c:ptCount val="16"/>
                <c:pt idx="0">
                  <c:v>9.42</c:v>
                </c:pt>
                <c:pt idx="1">
                  <c:v>7.07</c:v>
                </c:pt>
                <c:pt idx="2">
                  <c:v>9.92</c:v>
                </c:pt>
                <c:pt idx="3">
                  <c:v>10.08</c:v>
                </c:pt>
                <c:pt idx="4">
                  <c:v>10.61</c:v>
                </c:pt>
                <c:pt idx="9">
                  <c:v>12.42</c:v>
                </c:pt>
                <c:pt idx="15">
                  <c:v>12.9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516-3F42-908D-4C7604ED0E0E}"/>
            </c:ext>
          </c:extLst>
        </c:ser>
        <c:ser>
          <c:idx val="8"/>
          <c:order val="11"/>
          <c:tx>
            <c:v>04 Oct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  <a:effectLst/>
            </c:spPr>
          </c:marker>
          <c:xVal>
            <c:numRef>
              <c:f>'In situ chemistry'!$M$207:$M$225</c:f>
              <c:numCache>
                <c:formatCode>0.00</c:formatCode>
                <c:ptCount val="19"/>
                <c:pt idx="0">
                  <c:v>15.4</c:v>
                </c:pt>
                <c:pt idx="1">
                  <c:v>18.0</c:v>
                </c:pt>
                <c:pt idx="2">
                  <c:v>19.1</c:v>
                </c:pt>
                <c:pt idx="3">
                  <c:v>18.8</c:v>
                </c:pt>
                <c:pt idx="4">
                  <c:v>19.0</c:v>
                </c:pt>
                <c:pt idx="11">
                  <c:v>18.8</c:v>
                </c:pt>
                <c:pt idx="18">
                  <c:v>19.0</c:v>
                </c:pt>
              </c:numCache>
            </c:numRef>
          </c:xVal>
          <c:yVal>
            <c:numRef>
              <c:f>'In situ chemistry'!$L$207:$L$225</c:f>
              <c:numCache>
                <c:formatCode>0.00</c:formatCode>
                <c:ptCount val="19"/>
                <c:pt idx="0">
                  <c:v>6.96</c:v>
                </c:pt>
                <c:pt idx="1">
                  <c:v>12.7</c:v>
                </c:pt>
                <c:pt idx="2">
                  <c:v>13.57</c:v>
                </c:pt>
                <c:pt idx="3">
                  <c:v>13.69</c:v>
                </c:pt>
                <c:pt idx="4">
                  <c:v>14.13</c:v>
                </c:pt>
                <c:pt idx="11">
                  <c:v>14.63</c:v>
                </c:pt>
                <c:pt idx="18">
                  <c:v>14.33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516-3F42-908D-4C7604ED0E0E}"/>
            </c:ext>
          </c:extLst>
        </c:ser>
        <c:ser>
          <c:idx val="9"/>
          <c:order val="12"/>
          <c:tx>
            <c:v>30 Oct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xVal>
            <c:numRef>
              <c:f>'In situ chemistry'!$M$226:$M$252</c:f>
              <c:numCache>
                <c:formatCode>0.00</c:formatCode>
                <c:ptCount val="27"/>
                <c:pt idx="0">
                  <c:v>9.7</c:v>
                </c:pt>
                <c:pt idx="1">
                  <c:v>11.6</c:v>
                </c:pt>
                <c:pt idx="2">
                  <c:v>11.7</c:v>
                </c:pt>
                <c:pt idx="3">
                  <c:v>9.3</c:v>
                </c:pt>
                <c:pt idx="4">
                  <c:v>11.6</c:v>
                </c:pt>
                <c:pt idx="14">
                  <c:v>11.6</c:v>
                </c:pt>
                <c:pt idx="26">
                  <c:v>11.8</c:v>
                </c:pt>
              </c:numCache>
            </c:numRef>
          </c:xVal>
          <c:yVal>
            <c:numRef>
              <c:f>'In situ chemistry'!$L$226:$L$252</c:f>
              <c:numCache>
                <c:formatCode>0.00</c:formatCode>
                <c:ptCount val="27"/>
                <c:pt idx="0">
                  <c:v>10.54</c:v>
                </c:pt>
                <c:pt idx="1">
                  <c:v>11.26</c:v>
                </c:pt>
                <c:pt idx="2">
                  <c:v>11.01</c:v>
                </c:pt>
                <c:pt idx="3">
                  <c:v>10.68</c:v>
                </c:pt>
                <c:pt idx="4">
                  <c:v>15.38</c:v>
                </c:pt>
                <c:pt idx="14">
                  <c:v>10.11</c:v>
                </c:pt>
                <c:pt idx="26">
                  <c:v>10.73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516-3F42-908D-4C7604ED0E0E}"/>
            </c:ext>
          </c:extLst>
        </c:ser>
        <c:ser>
          <c:idx val="10"/>
          <c:order val="13"/>
          <c:tx>
            <c:v>22 Nov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FF3C58"/>
              </a:solidFill>
              <a:ln>
                <a:noFill/>
              </a:ln>
              <a:effectLst/>
            </c:spPr>
          </c:marker>
          <c:xVal>
            <c:numRef>
              <c:f>'In situ chemistry'!$M$253:$M$267</c:f>
              <c:numCache>
                <c:formatCode>0.00</c:formatCode>
                <c:ptCount val="15"/>
                <c:pt idx="0">
                  <c:v>3.2</c:v>
                </c:pt>
                <c:pt idx="1">
                  <c:v>4.9</c:v>
                </c:pt>
                <c:pt idx="2">
                  <c:v>4.7</c:v>
                </c:pt>
                <c:pt idx="3">
                  <c:v>1.6</c:v>
                </c:pt>
                <c:pt idx="4">
                  <c:v>5.5</c:v>
                </c:pt>
                <c:pt idx="9">
                  <c:v>5.5</c:v>
                </c:pt>
                <c:pt idx="14">
                  <c:v>5.6</c:v>
                </c:pt>
              </c:numCache>
            </c:numRef>
          </c:xVal>
          <c:yVal>
            <c:numRef>
              <c:f>'In situ chemistry'!$L$253:$L$267</c:f>
              <c:numCache>
                <c:formatCode>0.00</c:formatCode>
                <c:ptCount val="15"/>
                <c:pt idx="0">
                  <c:v>9.6</c:v>
                </c:pt>
                <c:pt idx="1">
                  <c:v>8.42</c:v>
                </c:pt>
                <c:pt idx="2">
                  <c:v>7.95</c:v>
                </c:pt>
                <c:pt idx="3">
                  <c:v>11.06</c:v>
                </c:pt>
                <c:pt idx="4">
                  <c:v>6.3</c:v>
                </c:pt>
                <c:pt idx="9">
                  <c:v>5.87</c:v>
                </c:pt>
                <c:pt idx="14">
                  <c:v>5.45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516-3F42-908D-4C7604ED0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662432"/>
        <c:axId val="881665552"/>
      </c:scatterChart>
      <c:valAx>
        <c:axId val="881662432"/>
        <c:scaling>
          <c:orientation val="minMax"/>
          <c:max val="3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2017 Temperature Range (</a:t>
                </a:r>
                <a:r>
                  <a:rPr lang="it-IT"/>
                  <a:t>°</a:t>
                </a:r>
                <a:r>
                  <a:rPr lang="en-US"/>
                  <a:t>C)</a:t>
                </a:r>
              </a:p>
            </c:rich>
          </c:tx>
          <c:layout>
            <c:manualLayout>
              <c:xMode val="edge"/>
              <c:yMode val="edge"/>
              <c:x val="0.286201479514835"/>
              <c:y val="0.9417388269442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665552"/>
        <c:crosses val="autoZero"/>
        <c:crossBetween val="midCat"/>
      </c:valAx>
      <c:valAx>
        <c:axId val="881665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(mg/)</a:t>
                </a:r>
              </a:p>
            </c:rich>
          </c:tx>
          <c:layout>
            <c:manualLayout>
              <c:xMode val="edge"/>
              <c:yMode val="edge"/>
              <c:x val="0.0"/>
              <c:y val="0.23806485470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662432"/>
        <c:crossesAt val="-5.0"/>
        <c:crossBetween val="midCat"/>
      </c:valAx>
    </c:plotArea>
    <c:legend>
      <c:legendPos val="r"/>
      <c:layout>
        <c:manualLayout>
          <c:xMode val="edge"/>
          <c:yMode val="edge"/>
          <c:x val="0.785316090099393"/>
          <c:y val="0.0863681897396105"/>
          <c:w val="0.209570611589287"/>
          <c:h val="0.822462530904834"/>
        </c:manualLayout>
      </c:layout>
      <c:overlay val="0"/>
      <c:txPr>
        <a:bodyPr/>
        <a:lstStyle/>
        <a:p>
          <a:pPr>
            <a:defRPr sz="1300" baseline="0">
              <a:effectLst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oxygen at 760mm Hg / 14.7 psi / 1 bar</a:t>
            </a:r>
          </a:p>
        </c:rich>
      </c:tx>
      <c:layout>
        <c:manualLayout>
          <c:xMode val="edge"/>
          <c:yMode val="edge"/>
          <c:x val="0.248577271570421"/>
          <c:y val="0.01386352925912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71678813006"/>
          <c:y val="0.129021211633454"/>
          <c:w val="0.642297650130548"/>
          <c:h val="0.725938703151749"/>
        </c:manualLayout>
      </c:layout>
      <c:scatterChart>
        <c:scatterStyle val="lineMarker"/>
        <c:varyColors val="0"/>
        <c:ser>
          <c:idx val="0"/>
          <c:order val="0"/>
          <c:tx>
            <c:v>Standard series</c:v>
          </c:tx>
          <c:spPr>
            <a:ln w="19050">
              <a:solidFill>
                <a:schemeClr val="accent1"/>
              </a:solidFill>
            </a:ln>
          </c:spPr>
          <c:marker>
            <c:symbol val="circle"/>
            <c:size val="6"/>
          </c:marker>
          <c:xVal>
            <c:numRef>
              <c:f>'In situ chemistry'!$AS$385:$AS$395</c:f>
              <c:numCache>
                <c:formatCode>General</c:formatCode>
                <c:ptCount val="1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</c:numCache>
            </c:numRef>
          </c:xVal>
          <c:yVal>
            <c:numRef>
              <c:f>'In situ chemistry'!$AT$385:$AT$395</c:f>
              <c:numCache>
                <c:formatCode>General</c:formatCode>
                <c:ptCount val="11"/>
                <c:pt idx="0">
                  <c:v>14.6</c:v>
                </c:pt>
                <c:pt idx="1">
                  <c:v>12.8</c:v>
                </c:pt>
                <c:pt idx="2">
                  <c:v>11.3</c:v>
                </c:pt>
                <c:pt idx="3">
                  <c:v>10.1</c:v>
                </c:pt>
                <c:pt idx="4">
                  <c:v>9.1</c:v>
                </c:pt>
                <c:pt idx="5">
                  <c:v>8.3</c:v>
                </c:pt>
                <c:pt idx="6">
                  <c:v>7.6</c:v>
                </c:pt>
                <c:pt idx="7">
                  <c:v>7.0</c:v>
                </c:pt>
                <c:pt idx="8">
                  <c:v>6.5</c:v>
                </c:pt>
                <c:pt idx="9">
                  <c:v>6.0</c:v>
                </c:pt>
                <c:pt idx="10">
                  <c:v>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49-B647-BE8F-D3213A2EF4B9}"/>
            </c:ext>
          </c:extLst>
        </c:ser>
        <c:ser>
          <c:idx val="10"/>
          <c:order val="1"/>
          <c:tx>
            <c:v>20 Jun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FF3C58"/>
              </a:solidFill>
              <a:ln>
                <a:noFill/>
              </a:ln>
              <a:effectLst/>
            </c:spPr>
          </c:marker>
          <c:xVal>
            <c:numRef>
              <c:f>'In situ chemistry'!$M$268:$M$282</c:f>
              <c:numCache>
                <c:formatCode>0.00</c:formatCode>
                <c:ptCount val="15"/>
                <c:pt idx="0">
                  <c:v>22.6</c:v>
                </c:pt>
                <c:pt idx="1">
                  <c:v>22.9</c:v>
                </c:pt>
                <c:pt idx="2">
                  <c:v>22.5</c:v>
                </c:pt>
                <c:pt idx="3">
                  <c:v>22.9</c:v>
                </c:pt>
                <c:pt idx="5">
                  <c:v>23.0</c:v>
                </c:pt>
                <c:pt idx="6">
                  <c:v>23.3</c:v>
                </c:pt>
                <c:pt idx="10">
                  <c:v>23.4</c:v>
                </c:pt>
                <c:pt idx="14">
                  <c:v>23.5</c:v>
                </c:pt>
              </c:numCache>
            </c:numRef>
          </c:xVal>
          <c:yVal>
            <c:numRef>
              <c:f>'In situ chemistry'!$L$268:$L$282</c:f>
              <c:numCache>
                <c:formatCode>0.00</c:formatCode>
                <c:ptCount val="15"/>
                <c:pt idx="0">
                  <c:v>8.5</c:v>
                </c:pt>
                <c:pt idx="1">
                  <c:v>8.95</c:v>
                </c:pt>
                <c:pt idx="2">
                  <c:v>9.140000000000001</c:v>
                </c:pt>
                <c:pt idx="3">
                  <c:v>8.98</c:v>
                </c:pt>
                <c:pt idx="5">
                  <c:v>12.35</c:v>
                </c:pt>
                <c:pt idx="6">
                  <c:v>8.44</c:v>
                </c:pt>
                <c:pt idx="10">
                  <c:v>8.36</c:v>
                </c:pt>
                <c:pt idx="14">
                  <c:v>8.43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C49-B647-BE8F-D3213A2EF4B9}"/>
            </c:ext>
          </c:extLst>
        </c:ser>
        <c:ser>
          <c:idx val="1"/>
          <c:order val="2"/>
          <c:tx>
            <c:v>11 Jul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xVal>
            <c:numRef>
              <c:f>'In situ chemistry'!$M$283:$M$302</c:f>
              <c:numCache>
                <c:formatCode>0.00</c:formatCode>
                <c:ptCount val="20"/>
                <c:pt idx="0">
                  <c:v>29.1</c:v>
                </c:pt>
                <c:pt idx="1">
                  <c:v>27.4</c:v>
                </c:pt>
                <c:pt idx="2">
                  <c:v>25.4</c:v>
                </c:pt>
                <c:pt idx="3">
                  <c:v>26.3</c:v>
                </c:pt>
                <c:pt idx="4">
                  <c:v>26.3</c:v>
                </c:pt>
                <c:pt idx="5">
                  <c:v>25.7</c:v>
                </c:pt>
                <c:pt idx="6">
                  <c:v>19.0</c:v>
                </c:pt>
                <c:pt idx="10">
                  <c:v>25.8</c:v>
                </c:pt>
                <c:pt idx="11">
                  <c:v>22.5</c:v>
                </c:pt>
                <c:pt idx="12">
                  <c:v>8.4</c:v>
                </c:pt>
                <c:pt idx="13">
                  <c:v>5.7</c:v>
                </c:pt>
                <c:pt idx="14">
                  <c:v>25.9</c:v>
                </c:pt>
                <c:pt idx="15">
                  <c:v>23.9</c:v>
                </c:pt>
                <c:pt idx="16">
                  <c:v>16.6</c:v>
                </c:pt>
                <c:pt idx="17">
                  <c:v>10.0</c:v>
                </c:pt>
                <c:pt idx="18">
                  <c:v>5.3</c:v>
                </c:pt>
                <c:pt idx="19">
                  <c:v>26.2</c:v>
                </c:pt>
              </c:numCache>
            </c:numRef>
          </c:xVal>
          <c:yVal>
            <c:numRef>
              <c:f>'In situ chemistry'!$L$283:$L$302</c:f>
              <c:numCache>
                <c:formatCode>0.00</c:formatCode>
                <c:ptCount val="20"/>
                <c:pt idx="0">
                  <c:v>11.68</c:v>
                </c:pt>
                <c:pt idx="1">
                  <c:v>12.69</c:v>
                </c:pt>
                <c:pt idx="2">
                  <c:v>11.27</c:v>
                </c:pt>
                <c:pt idx="3">
                  <c:v>12.7</c:v>
                </c:pt>
                <c:pt idx="4">
                  <c:v>15.24</c:v>
                </c:pt>
                <c:pt idx="5">
                  <c:v>9.16</c:v>
                </c:pt>
                <c:pt idx="10">
                  <c:v>9.19</c:v>
                </c:pt>
                <c:pt idx="14">
                  <c:v>9.07</c:v>
                </c:pt>
                <c:pt idx="19">
                  <c:v>9.23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6-3747-8591-4E2061E83988}"/>
            </c:ext>
          </c:extLst>
        </c:ser>
        <c:ser>
          <c:idx val="2"/>
          <c:order val="3"/>
          <c:tx>
            <c:v>25 Jul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xVal>
            <c:numRef>
              <c:f>'In situ chemistry'!$M$303:$M$321</c:f>
              <c:numCache>
                <c:formatCode>0.00</c:formatCode>
                <c:ptCount val="19"/>
                <c:pt idx="0">
                  <c:v>26.6</c:v>
                </c:pt>
                <c:pt idx="1">
                  <c:v>25.5</c:v>
                </c:pt>
                <c:pt idx="2">
                  <c:v>26.1</c:v>
                </c:pt>
                <c:pt idx="3">
                  <c:v>25.0</c:v>
                </c:pt>
                <c:pt idx="4">
                  <c:v>24.2</c:v>
                </c:pt>
                <c:pt idx="5">
                  <c:v>25.1</c:v>
                </c:pt>
                <c:pt idx="12">
                  <c:v>25.3</c:v>
                </c:pt>
                <c:pt idx="18">
                  <c:v>25.2</c:v>
                </c:pt>
              </c:numCache>
            </c:numRef>
          </c:xVal>
          <c:yVal>
            <c:numRef>
              <c:f>'In situ chemistry'!$L$303:$L$321</c:f>
              <c:numCache>
                <c:formatCode>0.00</c:formatCode>
                <c:ptCount val="19"/>
                <c:pt idx="0">
                  <c:v>14.98</c:v>
                </c:pt>
                <c:pt idx="1">
                  <c:v>11.04</c:v>
                </c:pt>
                <c:pt idx="2">
                  <c:v>14.26</c:v>
                </c:pt>
                <c:pt idx="3">
                  <c:v>10.77</c:v>
                </c:pt>
                <c:pt idx="4">
                  <c:v>11.62</c:v>
                </c:pt>
                <c:pt idx="5">
                  <c:v>9.19</c:v>
                </c:pt>
                <c:pt idx="12">
                  <c:v>8.92</c:v>
                </c:pt>
                <c:pt idx="18">
                  <c:v>8.69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A-0340-9219-8B08FABAA552}"/>
            </c:ext>
          </c:extLst>
        </c:ser>
        <c:ser>
          <c:idx val="3"/>
          <c:order val="4"/>
          <c:tx>
            <c:v>08 Aug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xVal>
            <c:numRef>
              <c:f>'In situ chemistry'!$M$322:$M$336</c:f>
              <c:numCache>
                <c:formatCode>0.00</c:formatCode>
                <c:ptCount val="15"/>
                <c:pt idx="0">
                  <c:v>18.8</c:v>
                </c:pt>
                <c:pt idx="1">
                  <c:v>19.4</c:v>
                </c:pt>
                <c:pt idx="2">
                  <c:v>20.0</c:v>
                </c:pt>
                <c:pt idx="3">
                  <c:v>25.4</c:v>
                </c:pt>
                <c:pt idx="4">
                  <c:v>25.6</c:v>
                </c:pt>
                <c:pt idx="5">
                  <c:v>25.8</c:v>
                </c:pt>
                <c:pt idx="10">
                  <c:v>25.8</c:v>
                </c:pt>
                <c:pt idx="14">
                  <c:v>25.8</c:v>
                </c:pt>
              </c:numCache>
            </c:numRef>
          </c:xVal>
          <c:yVal>
            <c:numRef>
              <c:f>'In situ chemistry'!$L$322:$L$336</c:f>
              <c:numCache>
                <c:formatCode>0.00</c:formatCode>
                <c:ptCount val="15"/>
                <c:pt idx="0">
                  <c:v>5.4</c:v>
                </c:pt>
                <c:pt idx="1">
                  <c:v>5.63</c:v>
                </c:pt>
                <c:pt idx="2">
                  <c:v>6.75</c:v>
                </c:pt>
                <c:pt idx="3">
                  <c:v>8.92</c:v>
                </c:pt>
                <c:pt idx="4">
                  <c:v>9.03</c:v>
                </c:pt>
                <c:pt idx="5">
                  <c:v>8.51</c:v>
                </c:pt>
                <c:pt idx="10">
                  <c:v>8.85</c:v>
                </c:pt>
                <c:pt idx="14">
                  <c:v>8.84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C9-BF4C-AC81-8EEDE3DE597B}"/>
            </c:ext>
          </c:extLst>
        </c:ser>
        <c:ser>
          <c:idx val="4"/>
          <c:order val="5"/>
          <c:tx>
            <c:v>20 Aug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00D0F0"/>
              </a:solidFill>
              <a:ln>
                <a:noFill/>
              </a:ln>
              <a:effectLst/>
            </c:spPr>
          </c:marker>
          <c:xVal>
            <c:numRef>
              <c:f>'In situ chemistry'!$M$337:$M$355</c:f>
              <c:numCache>
                <c:formatCode>0.00</c:formatCode>
                <c:ptCount val="19"/>
                <c:pt idx="0">
                  <c:v>24.3</c:v>
                </c:pt>
                <c:pt idx="1">
                  <c:v>24.9</c:v>
                </c:pt>
                <c:pt idx="2">
                  <c:v>23.5</c:v>
                </c:pt>
                <c:pt idx="3">
                  <c:v>25.1</c:v>
                </c:pt>
                <c:pt idx="4">
                  <c:v>25.6</c:v>
                </c:pt>
                <c:pt idx="5">
                  <c:v>25.4</c:v>
                </c:pt>
                <c:pt idx="6">
                  <c:v>25.07</c:v>
                </c:pt>
                <c:pt idx="7">
                  <c:v>11.0</c:v>
                </c:pt>
                <c:pt idx="8">
                  <c:v>7.5</c:v>
                </c:pt>
                <c:pt idx="9">
                  <c:v>6.49</c:v>
                </c:pt>
                <c:pt idx="10">
                  <c:v>5.6</c:v>
                </c:pt>
                <c:pt idx="11">
                  <c:v>25.4</c:v>
                </c:pt>
                <c:pt idx="12">
                  <c:v>25.13</c:v>
                </c:pt>
                <c:pt idx="13">
                  <c:v>19.15</c:v>
                </c:pt>
                <c:pt idx="14">
                  <c:v>10.61</c:v>
                </c:pt>
                <c:pt idx="15">
                  <c:v>8.32</c:v>
                </c:pt>
                <c:pt idx="16">
                  <c:v>6.99</c:v>
                </c:pt>
                <c:pt idx="17">
                  <c:v>6.18</c:v>
                </c:pt>
                <c:pt idx="18">
                  <c:v>25.7</c:v>
                </c:pt>
              </c:numCache>
            </c:numRef>
          </c:xVal>
          <c:yVal>
            <c:numRef>
              <c:f>'In situ chemistry'!$L$337:$L$355</c:f>
              <c:numCache>
                <c:formatCode>0.00</c:formatCode>
                <c:ptCount val="19"/>
                <c:pt idx="0">
                  <c:v>7.84</c:v>
                </c:pt>
                <c:pt idx="1">
                  <c:v>8.39</c:v>
                </c:pt>
                <c:pt idx="2">
                  <c:v>6.43</c:v>
                </c:pt>
                <c:pt idx="3">
                  <c:v>9.7</c:v>
                </c:pt>
                <c:pt idx="4">
                  <c:v>8.82</c:v>
                </c:pt>
                <c:pt idx="5">
                  <c:v>8.02</c:v>
                </c:pt>
                <c:pt idx="11">
                  <c:v>8.02</c:v>
                </c:pt>
                <c:pt idx="18">
                  <c:v>9.48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C9-BF4C-AC81-8EEDE3DE597B}"/>
            </c:ext>
          </c:extLst>
        </c:ser>
        <c:ser>
          <c:idx val="5"/>
          <c:order val="6"/>
          <c:tx>
            <c:v>05 Sep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  <a:effectLst/>
            </c:spPr>
          </c:marker>
          <c:xVal>
            <c:numRef>
              <c:f>'In situ chemistry'!$M$356:$M$375</c:f>
              <c:numCache>
                <c:formatCode>0.00</c:formatCode>
                <c:ptCount val="20"/>
                <c:pt idx="0">
                  <c:v>27.0</c:v>
                </c:pt>
                <c:pt idx="1">
                  <c:v>26.7</c:v>
                </c:pt>
                <c:pt idx="2">
                  <c:v>25.9</c:v>
                </c:pt>
                <c:pt idx="3">
                  <c:v>26.0</c:v>
                </c:pt>
                <c:pt idx="4">
                  <c:v>27.4</c:v>
                </c:pt>
                <c:pt idx="5">
                  <c:v>25.8</c:v>
                </c:pt>
                <c:pt idx="12">
                  <c:v>26.1</c:v>
                </c:pt>
                <c:pt idx="19">
                  <c:v>26.5</c:v>
                </c:pt>
              </c:numCache>
            </c:numRef>
          </c:xVal>
          <c:yVal>
            <c:numRef>
              <c:f>'In situ chemistry'!$L$356:$L$375</c:f>
              <c:numCache>
                <c:formatCode>0.00</c:formatCode>
                <c:ptCount val="20"/>
                <c:pt idx="0">
                  <c:v>12.53</c:v>
                </c:pt>
                <c:pt idx="1">
                  <c:v>10.97</c:v>
                </c:pt>
                <c:pt idx="2">
                  <c:v>9.67</c:v>
                </c:pt>
                <c:pt idx="3">
                  <c:v>11.66</c:v>
                </c:pt>
                <c:pt idx="4">
                  <c:v>9.32</c:v>
                </c:pt>
                <c:pt idx="5">
                  <c:v>9.26</c:v>
                </c:pt>
                <c:pt idx="12">
                  <c:v>8.88</c:v>
                </c:pt>
                <c:pt idx="19">
                  <c:v>9.78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C9-BF4C-AC81-8EEDE3DE597B}"/>
            </c:ext>
          </c:extLst>
        </c:ser>
        <c:ser>
          <c:idx val="6"/>
          <c:order val="7"/>
          <c:tx>
            <c:v>18 Sep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 w="3175">
                <a:noFill/>
              </a:ln>
              <a:effectLst/>
            </c:spPr>
          </c:marker>
          <c:xVal>
            <c:numRef>
              <c:f>'In situ chemistry'!$M$376:$M$395</c:f>
              <c:numCache>
                <c:formatCode>0.00</c:formatCode>
                <c:ptCount val="20"/>
                <c:pt idx="0">
                  <c:v>20.7</c:v>
                </c:pt>
                <c:pt idx="1">
                  <c:v>23.1</c:v>
                </c:pt>
                <c:pt idx="2">
                  <c:v>22.5</c:v>
                </c:pt>
                <c:pt idx="3">
                  <c:v>22.8</c:v>
                </c:pt>
                <c:pt idx="4">
                  <c:v>22.2</c:v>
                </c:pt>
                <c:pt idx="5">
                  <c:v>23.2</c:v>
                </c:pt>
                <c:pt idx="6">
                  <c:v>21.735</c:v>
                </c:pt>
                <c:pt idx="7">
                  <c:v>21.21</c:v>
                </c:pt>
                <c:pt idx="8">
                  <c:v>20.121</c:v>
                </c:pt>
                <c:pt idx="9">
                  <c:v>12.09</c:v>
                </c:pt>
                <c:pt idx="10">
                  <c:v>7.915</c:v>
                </c:pt>
                <c:pt idx="11">
                  <c:v>5.791</c:v>
                </c:pt>
                <c:pt idx="12">
                  <c:v>23.3</c:v>
                </c:pt>
                <c:pt idx="13">
                  <c:v>22.249</c:v>
                </c:pt>
                <c:pt idx="14">
                  <c:v>21.307</c:v>
                </c:pt>
                <c:pt idx="15">
                  <c:v>20.664</c:v>
                </c:pt>
                <c:pt idx="16">
                  <c:v>13.626</c:v>
                </c:pt>
                <c:pt idx="17">
                  <c:v>7.237</c:v>
                </c:pt>
                <c:pt idx="18">
                  <c:v>5.753999999999999</c:v>
                </c:pt>
                <c:pt idx="19">
                  <c:v>23.4</c:v>
                </c:pt>
              </c:numCache>
            </c:numRef>
          </c:xVal>
          <c:yVal>
            <c:numRef>
              <c:f>'In situ chemistry'!$L$376:$L$395</c:f>
              <c:numCache>
                <c:formatCode>0.00</c:formatCode>
                <c:ptCount val="20"/>
                <c:pt idx="0">
                  <c:v>7.72</c:v>
                </c:pt>
                <c:pt idx="1">
                  <c:v>8.47</c:v>
                </c:pt>
                <c:pt idx="2">
                  <c:v>9.49</c:v>
                </c:pt>
                <c:pt idx="3">
                  <c:v>10.03</c:v>
                </c:pt>
                <c:pt idx="4">
                  <c:v>8.210000000000001</c:v>
                </c:pt>
                <c:pt idx="5">
                  <c:v>9.19</c:v>
                </c:pt>
                <c:pt idx="12">
                  <c:v>9.48</c:v>
                </c:pt>
                <c:pt idx="19">
                  <c:v>8.92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C9-BF4C-AC81-8EEDE3DE597B}"/>
            </c:ext>
          </c:extLst>
        </c:ser>
        <c:ser>
          <c:idx val="7"/>
          <c:order val="8"/>
          <c:tx>
            <c:v>11 Oct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83CC00"/>
              </a:solidFill>
              <a:ln>
                <a:noFill/>
              </a:ln>
              <a:effectLst/>
            </c:spPr>
          </c:marker>
          <c:xVal>
            <c:numRef>
              <c:f>'In situ chemistry'!$M$396:$M$411</c:f>
              <c:numCache>
                <c:formatCode>0.00</c:formatCode>
                <c:ptCount val="16"/>
                <c:pt idx="0">
                  <c:v>13.7</c:v>
                </c:pt>
                <c:pt idx="1">
                  <c:v>18.0</c:v>
                </c:pt>
                <c:pt idx="2">
                  <c:v>18.0</c:v>
                </c:pt>
                <c:pt idx="3">
                  <c:v>17.9</c:v>
                </c:pt>
                <c:pt idx="4">
                  <c:v>18.2</c:v>
                </c:pt>
                <c:pt idx="5">
                  <c:v>18.3</c:v>
                </c:pt>
                <c:pt idx="10">
                  <c:v>18.5</c:v>
                </c:pt>
                <c:pt idx="15">
                  <c:v>17.2</c:v>
                </c:pt>
              </c:numCache>
            </c:numRef>
          </c:xVal>
          <c:yVal>
            <c:numRef>
              <c:f>'In situ chemistry'!$L$396:$L$411</c:f>
              <c:numCache>
                <c:formatCode>0.00</c:formatCode>
                <c:ptCount val="16"/>
                <c:pt idx="0">
                  <c:v>8.15</c:v>
                </c:pt>
                <c:pt idx="1">
                  <c:v>8.86</c:v>
                </c:pt>
                <c:pt idx="2">
                  <c:v>9.38</c:v>
                </c:pt>
                <c:pt idx="3">
                  <c:v>9.48</c:v>
                </c:pt>
                <c:pt idx="4">
                  <c:v>9.130000000000001</c:v>
                </c:pt>
                <c:pt idx="5">
                  <c:v>9.59</c:v>
                </c:pt>
                <c:pt idx="10">
                  <c:v>9.37</c:v>
                </c:pt>
                <c:pt idx="15">
                  <c:v>10.2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C9-BF4C-AC81-8EEDE3DE597B}"/>
            </c:ext>
          </c:extLst>
        </c:ser>
        <c:ser>
          <c:idx val="8"/>
          <c:order val="9"/>
          <c:tx>
            <c:v>04 Dec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9437FF"/>
              </a:solidFill>
              <a:ln>
                <a:noFill/>
              </a:ln>
              <a:effectLst/>
            </c:spPr>
          </c:marker>
          <c:xVal>
            <c:numRef>
              <c:f>'In situ chemistry'!$M$412:$M$425</c:f>
              <c:numCache>
                <c:formatCode>0.00</c:formatCode>
                <c:ptCount val="14"/>
                <c:pt idx="0">
                  <c:v>2.9</c:v>
                </c:pt>
                <c:pt idx="1">
                  <c:v>2.5</c:v>
                </c:pt>
                <c:pt idx="2">
                  <c:v>2.9</c:v>
                </c:pt>
                <c:pt idx="3">
                  <c:v>2.5</c:v>
                </c:pt>
                <c:pt idx="4">
                  <c:v>0.3</c:v>
                </c:pt>
                <c:pt idx="5">
                  <c:v>3.1</c:v>
                </c:pt>
                <c:pt idx="9">
                  <c:v>3.2</c:v>
                </c:pt>
                <c:pt idx="13">
                  <c:v>3.2</c:v>
                </c:pt>
              </c:numCache>
            </c:numRef>
          </c:xVal>
          <c:yVal>
            <c:numRef>
              <c:f>'In situ chemistry'!$L$412:$L$425</c:f>
              <c:numCache>
                <c:formatCode>0.00</c:formatCode>
                <c:ptCount val="14"/>
                <c:pt idx="0">
                  <c:v>11.25</c:v>
                </c:pt>
                <c:pt idx="1">
                  <c:v>12.15</c:v>
                </c:pt>
                <c:pt idx="2">
                  <c:v>10.63</c:v>
                </c:pt>
                <c:pt idx="3">
                  <c:v>11.17</c:v>
                </c:pt>
                <c:pt idx="4">
                  <c:v>11.73</c:v>
                </c:pt>
                <c:pt idx="5">
                  <c:v>10.5</c:v>
                </c:pt>
                <c:pt idx="9">
                  <c:v>9.5</c:v>
                </c:pt>
                <c:pt idx="13">
                  <c:v>9.66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C9-BF4C-AC81-8EEDE3DE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026288"/>
        <c:axId val="881028992"/>
      </c:scatterChart>
      <c:valAx>
        <c:axId val="881026288"/>
        <c:scaling>
          <c:orientation val="minMax"/>
          <c:max val="3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2018 Temperature Range (</a:t>
                </a:r>
                <a:r>
                  <a:rPr lang="it-IT"/>
                  <a:t>°</a:t>
                </a:r>
                <a:r>
                  <a:rPr lang="en-US"/>
                  <a:t>C)</a:t>
                </a:r>
              </a:p>
            </c:rich>
          </c:tx>
          <c:layout>
            <c:manualLayout>
              <c:xMode val="edge"/>
              <c:yMode val="edge"/>
              <c:x val="0.319479707429385"/>
              <c:y val="0.947468121084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028992"/>
        <c:crosses val="autoZero"/>
        <c:crossBetween val="midCat"/>
      </c:valAx>
      <c:valAx>
        <c:axId val="88102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0.0"/>
              <c:y val="0.23806485470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026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243190912611"/>
          <c:y val="0.147755619299607"/>
          <c:w val="0.177566907517043"/>
          <c:h val="0.5688852889141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Dissolved oxygen at 760mm Hg / 14.7 psi / 1 bar</a:t>
            </a:r>
          </a:p>
        </c:rich>
      </c:tx>
      <c:layout>
        <c:manualLayout>
          <c:xMode val="edge"/>
          <c:yMode val="edge"/>
          <c:x val="0.248577271570421"/>
          <c:y val="0.01386352925912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71678813006"/>
          <c:y val="0.129021211633454"/>
          <c:w val="0.642297650130548"/>
          <c:h val="0.725938703151749"/>
        </c:manualLayout>
      </c:layout>
      <c:scatterChart>
        <c:scatterStyle val="lineMarker"/>
        <c:varyColors val="0"/>
        <c:ser>
          <c:idx val="0"/>
          <c:order val="0"/>
          <c:tx>
            <c:v>Standard series</c:v>
          </c:tx>
          <c:spPr>
            <a:ln w="19050">
              <a:solidFill>
                <a:schemeClr val="accent1"/>
              </a:solidFill>
            </a:ln>
          </c:spPr>
          <c:marker>
            <c:symbol val="circle"/>
            <c:size val="6"/>
          </c:marker>
          <c:xVal>
            <c:numRef>
              <c:f>'In situ chemistry'!$AS$385:$AS$395</c:f>
              <c:numCache>
                <c:formatCode>General</c:formatCode>
                <c:ptCount val="11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</c:numCache>
            </c:numRef>
          </c:xVal>
          <c:yVal>
            <c:numRef>
              <c:f>'In situ chemistry'!$AT$385:$AT$395</c:f>
              <c:numCache>
                <c:formatCode>General</c:formatCode>
                <c:ptCount val="11"/>
                <c:pt idx="0">
                  <c:v>14.6</c:v>
                </c:pt>
                <c:pt idx="1">
                  <c:v>12.8</c:v>
                </c:pt>
                <c:pt idx="2">
                  <c:v>11.3</c:v>
                </c:pt>
                <c:pt idx="3">
                  <c:v>10.1</c:v>
                </c:pt>
                <c:pt idx="4">
                  <c:v>9.1</c:v>
                </c:pt>
                <c:pt idx="5">
                  <c:v>8.3</c:v>
                </c:pt>
                <c:pt idx="6">
                  <c:v>7.6</c:v>
                </c:pt>
                <c:pt idx="7">
                  <c:v>7.0</c:v>
                </c:pt>
                <c:pt idx="8">
                  <c:v>6.5</c:v>
                </c:pt>
                <c:pt idx="9">
                  <c:v>6.0</c:v>
                </c:pt>
                <c:pt idx="10">
                  <c:v>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49-B647-BE8F-D3213A2EF4B9}"/>
            </c:ext>
          </c:extLst>
        </c:ser>
        <c:ser>
          <c:idx val="10"/>
          <c:order val="1"/>
          <c:tx>
            <c:v>15 May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3C58"/>
              </a:solidFill>
              <a:ln>
                <a:noFill/>
              </a:ln>
              <a:effectLst/>
            </c:spPr>
          </c:marker>
          <c:xVal>
            <c:numRef>
              <c:f>'In situ chemistry'!$M$426:$M$439</c:f>
              <c:numCache>
                <c:formatCode>0.0</c:formatCode>
                <c:ptCount val="14"/>
                <c:pt idx="0">
                  <c:v>12.2</c:v>
                </c:pt>
                <c:pt idx="1">
                  <c:v>12.4</c:v>
                </c:pt>
                <c:pt idx="2">
                  <c:v>12.0</c:v>
                </c:pt>
                <c:pt idx="3">
                  <c:v>11.7</c:v>
                </c:pt>
                <c:pt idx="4">
                  <c:v>11.0</c:v>
                </c:pt>
                <c:pt idx="5">
                  <c:v>10.9</c:v>
                </c:pt>
                <c:pt idx="6">
                  <c:v>10.7</c:v>
                </c:pt>
                <c:pt idx="7">
                  <c:v>7.2</c:v>
                </c:pt>
                <c:pt idx="8">
                  <c:v>5.02</c:v>
                </c:pt>
                <c:pt idx="9">
                  <c:v>11.1</c:v>
                </c:pt>
                <c:pt idx="10">
                  <c:v>10.0</c:v>
                </c:pt>
                <c:pt idx="11">
                  <c:v>7.4</c:v>
                </c:pt>
                <c:pt idx="12">
                  <c:v>5.05</c:v>
                </c:pt>
                <c:pt idx="13">
                  <c:v>10.8</c:v>
                </c:pt>
              </c:numCache>
            </c:numRef>
          </c:xVal>
          <c:yVal>
            <c:numRef>
              <c:f>'In situ chemistry'!$L$426:$L$439</c:f>
              <c:numCache>
                <c:formatCode>0.00</c:formatCode>
                <c:ptCount val="14"/>
                <c:pt idx="0">
                  <c:v>9.26</c:v>
                </c:pt>
                <c:pt idx="1">
                  <c:v>10.34</c:v>
                </c:pt>
                <c:pt idx="2">
                  <c:v>10.22</c:v>
                </c:pt>
                <c:pt idx="3">
                  <c:v>11.25</c:v>
                </c:pt>
                <c:pt idx="4">
                  <c:v>10.59</c:v>
                </c:pt>
                <c:pt idx="5">
                  <c:v>10.2</c:v>
                </c:pt>
                <c:pt idx="9">
                  <c:v>10.51</c:v>
                </c:pt>
                <c:pt idx="13">
                  <c:v>10.95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C49-B647-BE8F-D3213A2EF4B9}"/>
            </c:ext>
          </c:extLst>
        </c:ser>
        <c:ser>
          <c:idx val="1"/>
          <c:order val="2"/>
          <c:tx>
            <c:v>05 Jun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xVal>
            <c:numRef>
              <c:f>'In situ chemistry'!$M$440:$M$447</c:f>
              <c:numCache>
                <c:formatCode>0.0</c:formatCode>
                <c:ptCount val="8"/>
                <c:pt idx="0">
                  <c:v>11.7</c:v>
                </c:pt>
                <c:pt idx="1">
                  <c:v>12.6</c:v>
                </c:pt>
                <c:pt idx="2">
                  <c:v>13.7</c:v>
                </c:pt>
                <c:pt idx="3">
                  <c:v>16.6</c:v>
                </c:pt>
                <c:pt idx="4">
                  <c:v>17.3</c:v>
                </c:pt>
                <c:pt idx="5">
                  <c:v>17.4</c:v>
                </c:pt>
                <c:pt idx="6">
                  <c:v>17.5</c:v>
                </c:pt>
                <c:pt idx="7">
                  <c:v>17.5</c:v>
                </c:pt>
              </c:numCache>
            </c:numRef>
          </c:xVal>
          <c:yVal>
            <c:numRef>
              <c:f>'In situ chemistry'!$L$440:$L$447</c:f>
              <c:numCache>
                <c:formatCode>0.00</c:formatCode>
                <c:ptCount val="8"/>
                <c:pt idx="0">
                  <c:v>10.13</c:v>
                </c:pt>
                <c:pt idx="1">
                  <c:v>10.4</c:v>
                </c:pt>
                <c:pt idx="2">
                  <c:v>10.38</c:v>
                </c:pt>
                <c:pt idx="3">
                  <c:v>11.1</c:v>
                </c:pt>
                <c:pt idx="4">
                  <c:v>10.02</c:v>
                </c:pt>
                <c:pt idx="5">
                  <c:v>10.5</c:v>
                </c:pt>
                <c:pt idx="6">
                  <c:v>10.38</c:v>
                </c:pt>
                <c:pt idx="7">
                  <c:v>10.82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6-3747-8591-4E2061E83988}"/>
            </c:ext>
          </c:extLst>
        </c:ser>
        <c:ser>
          <c:idx val="2"/>
          <c:order val="3"/>
          <c:tx>
            <c:v>26 Jun</c:v>
          </c:tx>
          <c:spPr>
            <a:ln>
              <a:noFill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>
                <a:noFill/>
              </a:ln>
              <a:effectLst/>
            </c:spPr>
          </c:marker>
          <c:xVal>
            <c:numRef>
              <c:f>'In situ chemistry'!$M$448:$M$462</c:f>
              <c:numCache>
                <c:formatCode>0.0</c:formatCode>
                <c:ptCount val="15"/>
                <c:pt idx="0">
                  <c:v>18.3</c:v>
                </c:pt>
                <c:pt idx="1">
                  <c:v>22.9</c:v>
                </c:pt>
                <c:pt idx="2">
                  <c:v>20.5</c:v>
                </c:pt>
                <c:pt idx="3">
                  <c:v>23.7</c:v>
                </c:pt>
                <c:pt idx="4">
                  <c:v>21.4</c:v>
                </c:pt>
                <c:pt idx="5">
                  <c:v>22.1</c:v>
                </c:pt>
                <c:pt idx="6">
                  <c:v>17.7</c:v>
                </c:pt>
                <c:pt idx="7">
                  <c:v>7.5</c:v>
                </c:pt>
                <c:pt idx="8">
                  <c:v>5.6</c:v>
                </c:pt>
                <c:pt idx="9">
                  <c:v>22.3</c:v>
                </c:pt>
                <c:pt idx="10">
                  <c:v>17.9</c:v>
                </c:pt>
                <c:pt idx="11">
                  <c:v>8.3</c:v>
                </c:pt>
                <c:pt idx="13">
                  <c:v>5.7</c:v>
                </c:pt>
                <c:pt idx="14">
                  <c:v>22.5</c:v>
                </c:pt>
              </c:numCache>
            </c:numRef>
          </c:xVal>
          <c:yVal>
            <c:numRef>
              <c:f>'In situ chemistry'!$L$448:$L$462</c:f>
              <c:numCache>
                <c:formatCode>0.00</c:formatCode>
                <c:ptCount val="15"/>
                <c:pt idx="0">
                  <c:v>8.130000000000001</c:v>
                </c:pt>
                <c:pt idx="1">
                  <c:v>9.4</c:v>
                </c:pt>
                <c:pt idx="2">
                  <c:v>10.25</c:v>
                </c:pt>
                <c:pt idx="3">
                  <c:v>10.39</c:v>
                </c:pt>
                <c:pt idx="4">
                  <c:v>10.63</c:v>
                </c:pt>
                <c:pt idx="5">
                  <c:v>9.67</c:v>
                </c:pt>
                <c:pt idx="9">
                  <c:v>9.79</c:v>
                </c:pt>
                <c:pt idx="14">
                  <c:v>9.78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C8-3641-8CE3-B216DF1A49F4}"/>
            </c:ext>
          </c:extLst>
        </c:ser>
        <c:ser>
          <c:idx val="3"/>
          <c:order val="4"/>
          <c:tx>
            <c:v>09 Jul</c:v>
          </c:tx>
          <c:spPr>
            <a:ln>
              <a:noFill/>
            </a:ln>
          </c:spPr>
          <c:marker>
            <c:symbol val="circle"/>
            <c:size val="7"/>
            <c:spPr>
              <a:ln>
                <a:noFill/>
              </a:ln>
            </c:spPr>
          </c:marker>
          <c:xVal>
            <c:numRef>
              <c:f>'In situ chemistry'!$M$463:$M$478</c:f>
              <c:numCache>
                <c:formatCode>0.0</c:formatCode>
                <c:ptCount val="16"/>
                <c:pt idx="0">
                  <c:v>27.9</c:v>
                </c:pt>
                <c:pt idx="1">
                  <c:v>28.0</c:v>
                </c:pt>
                <c:pt idx="2">
                  <c:v>17.0</c:v>
                </c:pt>
                <c:pt idx="3">
                  <c:v>28.0</c:v>
                </c:pt>
                <c:pt idx="4">
                  <c:v>27.2</c:v>
                </c:pt>
                <c:pt idx="5">
                  <c:v>26.2</c:v>
                </c:pt>
                <c:pt idx="9">
                  <c:v>5.6</c:v>
                </c:pt>
                <c:pt idx="10">
                  <c:v>26.3</c:v>
                </c:pt>
                <c:pt idx="15">
                  <c:v>26.6</c:v>
                </c:pt>
              </c:numCache>
            </c:numRef>
          </c:xVal>
          <c:yVal>
            <c:numRef>
              <c:f>'In situ chemistry'!$L$463:$L$478</c:f>
              <c:numCache>
                <c:formatCode>0.00</c:formatCode>
                <c:ptCount val="16"/>
                <c:pt idx="0">
                  <c:v>11.29</c:v>
                </c:pt>
                <c:pt idx="1">
                  <c:v>10.47</c:v>
                </c:pt>
                <c:pt idx="2">
                  <c:v>9.15</c:v>
                </c:pt>
                <c:pt idx="3">
                  <c:v>12.89</c:v>
                </c:pt>
                <c:pt idx="4">
                  <c:v>10.81</c:v>
                </c:pt>
                <c:pt idx="5">
                  <c:v>8.720000000000001</c:v>
                </c:pt>
                <c:pt idx="10">
                  <c:v>8.87</c:v>
                </c:pt>
                <c:pt idx="15">
                  <c:v>9.48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C8-3641-8CE3-B216DF1A49F4}"/>
            </c:ext>
          </c:extLst>
        </c:ser>
        <c:ser>
          <c:idx val="4"/>
          <c:order val="5"/>
          <c:tx>
            <c:v>24 Jul</c:v>
          </c:tx>
          <c:spPr>
            <a:ln>
              <a:noFill/>
            </a:ln>
          </c:spPr>
          <c:marker>
            <c:symbol val="circle"/>
            <c:size val="7"/>
            <c:spPr>
              <a:ln>
                <a:noFill/>
              </a:ln>
            </c:spPr>
          </c:marker>
          <c:xVal>
            <c:numRef>
              <c:f>'In situ chemistry'!$M$479:$M$492</c:f>
              <c:numCache>
                <c:formatCode>0.0</c:formatCode>
                <c:ptCount val="14"/>
                <c:pt idx="0">
                  <c:v>28.0</c:v>
                </c:pt>
                <c:pt idx="1">
                  <c:v>26.4</c:v>
                </c:pt>
                <c:pt idx="2">
                  <c:v>24.7</c:v>
                </c:pt>
                <c:pt idx="3">
                  <c:v>23.7</c:v>
                </c:pt>
                <c:pt idx="4">
                  <c:v>24.9</c:v>
                </c:pt>
                <c:pt idx="5">
                  <c:v>25.4</c:v>
                </c:pt>
                <c:pt idx="9">
                  <c:v>25.5</c:v>
                </c:pt>
                <c:pt idx="10">
                  <c:v>24.8</c:v>
                </c:pt>
                <c:pt idx="11">
                  <c:v>10.1</c:v>
                </c:pt>
                <c:pt idx="12">
                  <c:v>5.79</c:v>
                </c:pt>
                <c:pt idx="13">
                  <c:v>25.6</c:v>
                </c:pt>
              </c:numCache>
            </c:numRef>
          </c:xVal>
          <c:yVal>
            <c:numRef>
              <c:f>'In situ chemistry'!$L$479:$L$492</c:f>
              <c:numCache>
                <c:formatCode>0.00</c:formatCode>
                <c:ptCount val="14"/>
                <c:pt idx="0">
                  <c:v>13.29</c:v>
                </c:pt>
                <c:pt idx="1">
                  <c:v>9.88</c:v>
                </c:pt>
                <c:pt idx="2">
                  <c:v>8.99</c:v>
                </c:pt>
                <c:pt idx="3">
                  <c:v>11.05</c:v>
                </c:pt>
                <c:pt idx="4">
                  <c:v>10.2</c:v>
                </c:pt>
                <c:pt idx="5">
                  <c:v>8.51</c:v>
                </c:pt>
                <c:pt idx="9">
                  <c:v>8.66</c:v>
                </c:pt>
                <c:pt idx="13">
                  <c:v>9.51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C8-3641-8CE3-B216DF1A49F4}"/>
            </c:ext>
          </c:extLst>
        </c:ser>
        <c:ser>
          <c:idx val="5"/>
          <c:order val="6"/>
          <c:tx>
            <c:v>06 Aug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19B97A"/>
              </a:solidFill>
              <a:ln>
                <a:noFill/>
              </a:ln>
            </c:spPr>
          </c:marker>
          <c:xVal>
            <c:numRef>
              <c:f>'In situ chemistry'!$M$493:$M$508</c:f>
              <c:numCache>
                <c:formatCode>0.00</c:formatCode>
                <c:ptCount val="16"/>
                <c:pt idx="0">
                  <c:v>24.4</c:v>
                </c:pt>
                <c:pt idx="1">
                  <c:v>25.2</c:v>
                </c:pt>
                <c:pt idx="2">
                  <c:v>16.9</c:v>
                </c:pt>
                <c:pt idx="3">
                  <c:v>22.7</c:v>
                </c:pt>
                <c:pt idx="4">
                  <c:v>21.1</c:v>
                </c:pt>
                <c:pt idx="5" formatCode="0.0">
                  <c:v>25.5</c:v>
                </c:pt>
                <c:pt idx="10" formatCode="0.0">
                  <c:v>25.7</c:v>
                </c:pt>
                <c:pt idx="15" formatCode="0.0">
                  <c:v>26.0</c:v>
                </c:pt>
              </c:numCache>
            </c:numRef>
          </c:xVal>
          <c:yVal>
            <c:numRef>
              <c:f>'In situ chemistry'!$L$493:$L$508</c:f>
              <c:numCache>
                <c:formatCode>0.00</c:formatCode>
                <c:ptCount val="16"/>
                <c:pt idx="0">
                  <c:v>8.86</c:v>
                </c:pt>
                <c:pt idx="1">
                  <c:v>9.4</c:v>
                </c:pt>
                <c:pt idx="2">
                  <c:v>9.8</c:v>
                </c:pt>
                <c:pt idx="3">
                  <c:v>11.26</c:v>
                </c:pt>
                <c:pt idx="4">
                  <c:v>9.05</c:v>
                </c:pt>
                <c:pt idx="5">
                  <c:v>8.78</c:v>
                </c:pt>
                <c:pt idx="10">
                  <c:v>9.09</c:v>
                </c:pt>
                <c:pt idx="15">
                  <c:v>8.37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462096"/>
        <c:axId val="881464528"/>
      </c:scatterChart>
      <c:valAx>
        <c:axId val="881462096"/>
        <c:scaling>
          <c:orientation val="minMax"/>
          <c:max val="3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2019 Temperature Range (</a:t>
                </a:r>
                <a:r>
                  <a:rPr lang="it-IT"/>
                  <a:t>°</a:t>
                </a:r>
                <a:r>
                  <a:rPr lang="en-US"/>
                  <a:t>C)</a:t>
                </a:r>
              </a:p>
            </c:rich>
          </c:tx>
          <c:layout>
            <c:manualLayout>
              <c:xMode val="edge"/>
              <c:yMode val="edge"/>
              <c:x val="0.319479707429385"/>
              <c:y val="0.947468121084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464528"/>
        <c:crosses val="autoZero"/>
        <c:crossBetween val="midCat"/>
      </c:valAx>
      <c:valAx>
        <c:axId val="88146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0.0"/>
              <c:y val="0.238064854706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1462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0561692083571"/>
          <c:y val="0.206317816391691"/>
          <c:w val="0.174575526932084"/>
          <c:h val="0.352247242822434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station'!$D$2:$D$33</c:f>
              <c:numCache>
                <c:formatCode>0.00</c:formatCode>
                <c:ptCount val="32"/>
                <c:pt idx="0">
                  <c:v>8.6</c:v>
                </c:pt>
                <c:pt idx="1">
                  <c:v>7.35</c:v>
                </c:pt>
                <c:pt idx="2">
                  <c:v>16.38</c:v>
                </c:pt>
                <c:pt idx="3">
                  <c:v>6.07</c:v>
                </c:pt>
                <c:pt idx="5" formatCode="General">
                  <c:v>10.62</c:v>
                </c:pt>
                <c:pt idx="6">
                  <c:v>13.0</c:v>
                </c:pt>
                <c:pt idx="7">
                  <c:v>10.7</c:v>
                </c:pt>
                <c:pt idx="8">
                  <c:v>9.8</c:v>
                </c:pt>
                <c:pt idx="9">
                  <c:v>11.25</c:v>
                </c:pt>
                <c:pt idx="10" formatCode="General">
                  <c:v>9.44</c:v>
                </c:pt>
                <c:pt idx="11" formatCode="General">
                  <c:v>9.06</c:v>
                </c:pt>
                <c:pt idx="12" formatCode="General">
                  <c:v>10.28</c:v>
                </c:pt>
                <c:pt idx="13" formatCode="General">
                  <c:v>9.92</c:v>
                </c:pt>
                <c:pt idx="14" formatCode="General">
                  <c:v>13.57</c:v>
                </c:pt>
                <c:pt idx="15" formatCode="General">
                  <c:v>11.01</c:v>
                </c:pt>
                <c:pt idx="16" formatCode="General">
                  <c:v>7.95</c:v>
                </c:pt>
                <c:pt idx="17" formatCode="General">
                  <c:v>8.98</c:v>
                </c:pt>
                <c:pt idx="18">
                  <c:v>12.7</c:v>
                </c:pt>
                <c:pt idx="19">
                  <c:v>10.77</c:v>
                </c:pt>
                <c:pt idx="20">
                  <c:v>8.92</c:v>
                </c:pt>
                <c:pt idx="21">
                  <c:v>9.7</c:v>
                </c:pt>
                <c:pt idx="22" formatCode="General">
                  <c:v>11.66</c:v>
                </c:pt>
                <c:pt idx="23" formatCode="General">
                  <c:v>10.03</c:v>
                </c:pt>
                <c:pt idx="24" formatCode="General">
                  <c:v>9.48</c:v>
                </c:pt>
                <c:pt idx="25" formatCode="General">
                  <c:v>11.17</c:v>
                </c:pt>
                <c:pt idx="26" formatCode="General">
                  <c:v>11.25</c:v>
                </c:pt>
                <c:pt idx="27" formatCode="General">
                  <c:v>11.1</c:v>
                </c:pt>
                <c:pt idx="28" formatCode="General">
                  <c:v>10.39</c:v>
                </c:pt>
                <c:pt idx="29" formatCode="General">
                  <c:v>12.89</c:v>
                </c:pt>
                <c:pt idx="30">
                  <c:v>11.05</c:v>
                </c:pt>
                <c:pt idx="31">
                  <c:v>11.26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station'!$D$35:$D$66</c:f>
              <c:numCache>
                <c:formatCode>0.00</c:formatCode>
                <c:ptCount val="32"/>
                <c:pt idx="0" formatCode="General">
                  <c:v>7.23</c:v>
                </c:pt>
                <c:pt idx="1">
                  <c:v>5.98</c:v>
                </c:pt>
                <c:pt idx="2">
                  <c:v>10.15</c:v>
                </c:pt>
                <c:pt idx="4" formatCode="General">
                  <c:v>10.65</c:v>
                </c:pt>
                <c:pt idx="5" formatCode="General">
                  <c:v>11.92</c:v>
                </c:pt>
                <c:pt idx="6" formatCode="General">
                  <c:v>9.35</c:v>
                </c:pt>
                <c:pt idx="7">
                  <c:v>8.78</c:v>
                </c:pt>
                <c:pt idx="8">
                  <c:v>10.44</c:v>
                </c:pt>
                <c:pt idx="9">
                  <c:v>11.68</c:v>
                </c:pt>
                <c:pt idx="10" formatCode="General">
                  <c:v>9.33</c:v>
                </c:pt>
                <c:pt idx="11" formatCode="General">
                  <c:v>9.91</c:v>
                </c:pt>
                <c:pt idx="12" formatCode="General">
                  <c:v>11.84</c:v>
                </c:pt>
                <c:pt idx="13" formatCode="General">
                  <c:v>12.42</c:v>
                </c:pt>
                <c:pt idx="14" formatCode="General">
                  <c:v>14.63</c:v>
                </c:pt>
                <c:pt idx="15" formatCode="General">
                  <c:v>10.11</c:v>
                </c:pt>
                <c:pt idx="16" formatCode="General">
                  <c:v>5.87</c:v>
                </c:pt>
                <c:pt idx="17" formatCode="General">
                  <c:v>8.36</c:v>
                </c:pt>
                <c:pt idx="18">
                  <c:v>9.07</c:v>
                </c:pt>
                <c:pt idx="19">
                  <c:v>8.92</c:v>
                </c:pt>
                <c:pt idx="20">
                  <c:v>8.85</c:v>
                </c:pt>
                <c:pt idx="21">
                  <c:v>8.02</c:v>
                </c:pt>
                <c:pt idx="22">
                  <c:v>8.88</c:v>
                </c:pt>
                <c:pt idx="23">
                  <c:v>9.48</c:v>
                </c:pt>
                <c:pt idx="24">
                  <c:v>9.37</c:v>
                </c:pt>
                <c:pt idx="25">
                  <c:v>9.5</c:v>
                </c:pt>
                <c:pt idx="26">
                  <c:v>10.51</c:v>
                </c:pt>
                <c:pt idx="27">
                  <c:v>10.38</c:v>
                </c:pt>
                <c:pt idx="28">
                  <c:v>9.79</c:v>
                </c:pt>
                <c:pt idx="29">
                  <c:v>8.87</c:v>
                </c:pt>
                <c:pt idx="30">
                  <c:v>8.66</c:v>
                </c:pt>
                <c:pt idx="31">
                  <c:v>9.09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station'!$D$68:$D$99</c:f>
              <c:numCache>
                <c:formatCode>0.00</c:formatCode>
                <c:ptCount val="32"/>
                <c:pt idx="0" formatCode="General">
                  <c:v>7.08</c:v>
                </c:pt>
                <c:pt idx="1">
                  <c:v>5.61</c:v>
                </c:pt>
                <c:pt idx="2">
                  <c:v>10.54</c:v>
                </c:pt>
                <c:pt idx="5" formatCode="General">
                  <c:v>11.44</c:v>
                </c:pt>
                <c:pt idx="6" formatCode="General">
                  <c:v>9.46</c:v>
                </c:pt>
                <c:pt idx="7">
                  <c:v>9.45</c:v>
                </c:pt>
                <c:pt idx="8">
                  <c:v>10.33</c:v>
                </c:pt>
                <c:pt idx="9">
                  <c:v>11.37</c:v>
                </c:pt>
                <c:pt idx="10" formatCode="General">
                  <c:v>9.55</c:v>
                </c:pt>
                <c:pt idx="11" formatCode="General">
                  <c:v>9.18</c:v>
                </c:pt>
                <c:pt idx="12" formatCode="General">
                  <c:v>11.43</c:v>
                </c:pt>
                <c:pt idx="13" formatCode="General">
                  <c:v>10.61</c:v>
                </c:pt>
                <c:pt idx="14" formatCode="General">
                  <c:v>14.13</c:v>
                </c:pt>
                <c:pt idx="15" formatCode="General">
                  <c:v>15.38</c:v>
                </c:pt>
                <c:pt idx="16" formatCode="General">
                  <c:v>6.3</c:v>
                </c:pt>
                <c:pt idx="17" formatCode="General">
                  <c:v>8.44</c:v>
                </c:pt>
                <c:pt idx="18">
                  <c:v>9.16</c:v>
                </c:pt>
                <c:pt idx="19">
                  <c:v>9.19</c:v>
                </c:pt>
                <c:pt idx="20">
                  <c:v>8.51</c:v>
                </c:pt>
                <c:pt idx="21">
                  <c:v>8.02</c:v>
                </c:pt>
                <c:pt idx="22">
                  <c:v>9.26</c:v>
                </c:pt>
                <c:pt idx="23">
                  <c:v>9.19</c:v>
                </c:pt>
                <c:pt idx="24">
                  <c:v>9.59</c:v>
                </c:pt>
                <c:pt idx="25">
                  <c:v>10.5</c:v>
                </c:pt>
                <c:pt idx="26">
                  <c:v>10.2</c:v>
                </c:pt>
                <c:pt idx="27">
                  <c:v>10.5</c:v>
                </c:pt>
                <c:pt idx="28">
                  <c:v>9.67</c:v>
                </c:pt>
                <c:pt idx="29">
                  <c:v>8.720000000000001</c:v>
                </c:pt>
                <c:pt idx="30">
                  <c:v>8.51</c:v>
                </c:pt>
                <c:pt idx="31">
                  <c:v>8.78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station'!$D$101:$D$132</c:f>
              <c:numCache>
                <c:formatCode>0.00</c:formatCode>
                <c:ptCount val="32"/>
                <c:pt idx="0" formatCode="General">
                  <c:v>6.65</c:v>
                </c:pt>
                <c:pt idx="1">
                  <c:v>7.38</c:v>
                </c:pt>
                <c:pt idx="2">
                  <c:v>8.07</c:v>
                </c:pt>
                <c:pt idx="3">
                  <c:v>5.769999999999999</c:v>
                </c:pt>
                <c:pt idx="5" formatCode="General">
                  <c:v>11.49</c:v>
                </c:pt>
                <c:pt idx="6" formatCode="General">
                  <c:v>12.32</c:v>
                </c:pt>
                <c:pt idx="7">
                  <c:v>12.86</c:v>
                </c:pt>
                <c:pt idx="8">
                  <c:v>12.83</c:v>
                </c:pt>
                <c:pt idx="9">
                  <c:v>8.37</c:v>
                </c:pt>
                <c:pt idx="10" formatCode="General">
                  <c:v>13.81</c:v>
                </c:pt>
                <c:pt idx="11" formatCode="General">
                  <c:v>4.96</c:v>
                </c:pt>
                <c:pt idx="12" formatCode="General">
                  <c:v>12.39</c:v>
                </c:pt>
                <c:pt idx="13" formatCode="General">
                  <c:v>10.08</c:v>
                </c:pt>
                <c:pt idx="14" formatCode="General">
                  <c:v>13.69</c:v>
                </c:pt>
                <c:pt idx="15" formatCode="General">
                  <c:v>10.68</c:v>
                </c:pt>
                <c:pt idx="16" formatCode="General">
                  <c:v>11.06</c:v>
                </c:pt>
                <c:pt idx="17" formatCode="General">
                  <c:v>12.35</c:v>
                </c:pt>
                <c:pt idx="18">
                  <c:v>15.24</c:v>
                </c:pt>
                <c:pt idx="19">
                  <c:v>11.62</c:v>
                </c:pt>
                <c:pt idx="20">
                  <c:v>9.03</c:v>
                </c:pt>
                <c:pt idx="21">
                  <c:v>8.82</c:v>
                </c:pt>
                <c:pt idx="22" formatCode="General">
                  <c:v>9.32</c:v>
                </c:pt>
                <c:pt idx="23" formatCode="General">
                  <c:v>8.210000000000001</c:v>
                </c:pt>
                <c:pt idx="24" formatCode="General">
                  <c:v>9.130000000000001</c:v>
                </c:pt>
                <c:pt idx="25" formatCode="General">
                  <c:v>11.73</c:v>
                </c:pt>
                <c:pt idx="26" formatCode="General">
                  <c:v>10.59</c:v>
                </c:pt>
                <c:pt idx="27" formatCode="General">
                  <c:v>10.02</c:v>
                </c:pt>
                <c:pt idx="28" formatCode="General">
                  <c:v>10.63</c:v>
                </c:pt>
                <c:pt idx="29" formatCode="General">
                  <c:v>10.81</c:v>
                </c:pt>
                <c:pt idx="30" formatCode="General">
                  <c:v>10.2</c:v>
                </c:pt>
                <c:pt idx="31" formatCode="General">
                  <c:v>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station'!$D$134:$D$165</c:f>
              <c:numCache>
                <c:formatCode>0.00</c:formatCode>
                <c:ptCount val="32"/>
                <c:pt idx="1">
                  <c:v>5.97</c:v>
                </c:pt>
                <c:pt idx="2">
                  <c:v>5.08</c:v>
                </c:pt>
                <c:pt idx="3">
                  <c:v>7.15</c:v>
                </c:pt>
                <c:pt idx="5" formatCode="General">
                  <c:v>10.51</c:v>
                </c:pt>
                <c:pt idx="6" formatCode="General">
                  <c:v>11.73</c:v>
                </c:pt>
                <c:pt idx="7">
                  <c:v>12.44</c:v>
                </c:pt>
                <c:pt idx="8">
                  <c:v>11.52</c:v>
                </c:pt>
                <c:pt idx="9">
                  <c:v>11.99</c:v>
                </c:pt>
                <c:pt idx="10" formatCode="General">
                  <c:v>6.93</c:v>
                </c:pt>
                <c:pt idx="11" formatCode="General">
                  <c:v>5.02</c:v>
                </c:pt>
                <c:pt idx="12" formatCode="General">
                  <c:v>10.28</c:v>
                </c:pt>
                <c:pt idx="13" formatCode="General">
                  <c:v>9.42</c:v>
                </c:pt>
                <c:pt idx="14" formatCode="General">
                  <c:v>6.96</c:v>
                </c:pt>
                <c:pt idx="15" formatCode="General">
                  <c:v>10.54</c:v>
                </c:pt>
                <c:pt idx="16" formatCode="General">
                  <c:v>9.6</c:v>
                </c:pt>
                <c:pt idx="17" formatCode="General">
                  <c:v>8.95</c:v>
                </c:pt>
                <c:pt idx="18">
                  <c:v>12.69</c:v>
                </c:pt>
                <c:pt idx="19">
                  <c:v>11.04</c:v>
                </c:pt>
                <c:pt idx="20">
                  <c:v>5.63</c:v>
                </c:pt>
                <c:pt idx="21">
                  <c:v>8.39</c:v>
                </c:pt>
                <c:pt idx="22" formatCode="General">
                  <c:v>10.97</c:v>
                </c:pt>
                <c:pt idx="23" formatCode="General">
                  <c:v>8.47</c:v>
                </c:pt>
                <c:pt idx="24" formatCode="General">
                  <c:v>8.86</c:v>
                </c:pt>
                <c:pt idx="25" formatCode="General">
                  <c:v>12.15</c:v>
                </c:pt>
                <c:pt idx="26" formatCode="General">
                  <c:v>10.34</c:v>
                </c:pt>
                <c:pt idx="27" formatCode="General">
                  <c:v>10.4</c:v>
                </c:pt>
                <c:pt idx="28" formatCode="General">
                  <c:v>9.4</c:v>
                </c:pt>
                <c:pt idx="29" formatCode="General">
                  <c:v>10.47</c:v>
                </c:pt>
                <c:pt idx="30" formatCode="General">
                  <c:v>9.88</c:v>
                </c:pt>
                <c:pt idx="31" formatCode="General">
                  <c:v>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station'!$D$167:$D$198</c:f>
              <c:numCache>
                <c:formatCode>General</c:formatCode>
                <c:ptCount val="32"/>
                <c:pt idx="17">
                  <c:v>8.5</c:v>
                </c:pt>
                <c:pt idx="18" formatCode="0.00">
                  <c:v>11.68</c:v>
                </c:pt>
                <c:pt idx="19" formatCode="0.00">
                  <c:v>14.98</c:v>
                </c:pt>
                <c:pt idx="20" formatCode="0.00">
                  <c:v>5.4</c:v>
                </c:pt>
                <c:pt idx="21" formatCode="0.00">
                  <c:v>7.84</c:v>
                </c:pt>
                <c:pt idx="22">
                  <c:v>12.53</c:v>
                </c:pt>
                <c:pt idx="23">
                  <c:v>7.72</c:v>
                </c:pt>
                <c:pt idx="24">
                  <c:v>8.15</c:v>
                </c:pt>
                <c:pt idx="25">
                  <c:v>11.25</c:v>
                </c:pt>
                <c:pt idx="26">
                  <c:v>9.26</c:v>
                </c:pt>
                <c:pt idx="27">
                  <c:v>10.13</c:v>
                </c:pt>
                <c:pt idx="28">
                  <c:v>8.130000000000001</c:v>
                </c:pt>
                <c:pt idx="29">
                  <c:v>11.29</c:v>
                </c:pt>
                <c:pt idx="30">
                  <c:v>13.29</c:v>
                </c:pt>
                <c:pt idx="31">
                  <c:v>8.86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7-7143-83BD-40310DB15BC7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station'!$D$233:$D$264</c:f>
              <c:numCache>
                <c:formatCode>0.00</c:formatCode>
                <c:ptCount val="32"/>
                <c:pt idx="0" formatCode="General">
                  <c:v>6.68</c:v>
                </c:pt>
                <c:pt idx="1">
                  <c:v>7.53</c:v>
                </c:pt>
                <c:pt idx="2">
                  <c:v>8.88</c:v>
                </c:pt>
                <c:pt idx="5" formatCode="General">
                  <c:v>9.54</c:v>
                </c:pt>
                <c:pt idx="6" formatCode="General">
                  <c:v>7.91</c:v>
                </c:pt>
                <c:pt idx="7">
                  <c:v>8.0</c:v>
                </c:pt>
                <c:pt idx="8">
                  <c:v>9.02</c:v>
                </c:pt>
                <c:pt idx="9">
                  <c:v>11.15</c:v>
                </c:pt>
                <c:pt idx="10" formatCode="General">
                  <c:v>8.49</c:v>
                </c:pt>
                <c:pt idx="11" formatCode="General">
                  <c:v>8.84</c:v>
                </c:pt>
                <c:pt idx="12" formatCode="General">
                  <c:v>9.26</c:v>
                </c:pt>
                <c:pt idx="13" formatCode="General">
                  <c:v>7.07</c:v>
                </c:pt>
                <c:pt idx="14" formatCode="General">
                  <c:v>12.7</c:v>
                </c:pt>
                <c:pt idx="15" formatCode="General">
                  <c:v>11.26</c:v>
                </c:pt>
                <c:pt idx="16" formatCode="General">
                  <c:v>8.42</c:v>
                </c:pt>
                <c:pt idx="17" formatCode="General">
                  <c:v>9.140000000000001</c:v>
                </c:pt>
                <c:pt idx="18">
                  <c:v>9.23</c:v>
                </c:pt>
                <c:pt idx="19">
                  <c:v>14.26</c:v>
                </c:pt>
                <c:pt idx="20" formatCode="General">
                  <c:v>8.84</c:v>
                </c:pt>
                <c:pt idx="21" formatCode="General">
                  <c:v>6.43</c:v>
                </c:pt>
                <c:pt idx="22" formatCode="General">
                  <c:v>9.67</c:v>
                </c:pt>
                <c:pt idx="23" formatCode="General">
                  <c:v>9.49</c:v>
                </c:pt>
                <c:pt idx="24" formatCode="General">
                  <c:v>9.38</c:v>
                </c:pt>
                <c:pt idx="25" formatCode="General">
                  <c:v>10.63</c:v>
                </c:pt>
                <c:pt idx="26" formatCode="General">
                  <c:v>10.22</c:v>
                </c:pt>
                <c:pt idx="27" formatCode="General">
                  <c:v>10.38</c:v>
                </c:pt>
                <c:pt idx="28" formatCode="General">
                  <c:v>10.25</c:v>
                </c:pt>
                <c:pt idx="29" formatCode="General">
                  <c:v>9.15</c:v>
                </c:pt>
                <c:pt idx="30" formatCode="General">
                  <c:v>8.99</c:v>
                </c:pt>
                <c:pt idx="31" formatCode="General">
                  <c:v>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station'!$D$200:$D$231</c:f>
              <c:numCache>
                <c:formatCode>0.00</c:formatCode>
                <c:ptCount val="32"/>
                <c:pt idx="0" formatCode="General">
                  <c:v>8.56</c:v>
                </c:pt>
                <c:pt idx="1">
                  <c:v>5.78</c:v>
                </c:pt>
                <c:pt idx="2">
                  <c:v>10.33</c:v>
                </c:pt>
                <c:pt idx="3">
                  <c:v>4.94</c:v>
                </c:pt>
                <c:pt idx="5" formatCode="General">
                  <c:v>11.89</c:v>
                </c:pt>
                <c:pt idx="6" formatCode="General">
                  <c:v>9.44</c:v>
                </c:pt>
                <c:pt idx="7">
                  <c:v>8.710000000000001</c:v>
                </c:pt>
                <c:pt idx="8">
                  <c:v>10.29</c:v>
                </c:pt>
                <c:pt idx="9">
                  <c:v>11.95</c:v>
                </c:pt>
                <c:pt idx="10">
                  <c:v>9.220000000000001</c:v>
                </c:pt>
                <c:pt idx="11">
                  <c:v>9.630000000000001</c:v>
                </c:pt>
                <c:pt idx="12" formatCode="General">
                  <c:v>11.65</c:v>
                </c:pt>
                <c:pt idx="13" formatCode="General">
                  <c:v>12.9</c:v>
                </c:pt>
                <c:pt idx="14" formatCode="General">
                  <c:v>14.33</c:v>
                </c:pt>
                <c:pt idx="15" formatCode="General">
                  <c:v>10.73</c:v>
                </c:pt>
                <c:pt idx="16" formatCode="General">
                  <c:v>5.45</c:v>
                </c:pt>
                <c:pt idx="17" formatCode="General">
                  <c:v>8.43</c:v>
                </c:pt>
                <c:pt idx="18" formatCode="General">
                  <c:v>9.23</c:v>
                </c:pt>
                <c:pt idx="19" formatCode="General">
                  <c:v>8.69</c:v>
                </c:pt>
                <c:pt idx="20" formatCode="General">
                  <c:v>8.84</c:v>
                </c:pt>
                <c:pt idx="21" formatCode="General">
                  <c:v>9.48</c:v>
                </c:pt>
                <c:pt idx="22" formatCode="General">
                  <c:v>9.78</c:v>
                </c:pt>
                <c:pt idx="23" formatCode="General">
                  <c:v>8.92</c:v>
                </c:pt>
                <c:pt idx="24" formatCode="General">
                  <c:v>10.2</c:v>
                </c:pt>
                <c:pt idx="25" formatCode="General">
                  <c:v>9.66</c:v>
                </c:pt>
                <c:pt idx="26" formatCode="General">
                  <c:v>10.95</c:v>
                </c:pt>
                <c:pt idx="27" formatCode="General">
                  <c:v>10.82</c:v>
                </c:pt>
                <c:pt idx="28" formatCode="General">
                  <c:v>9.78</c:v>
                </c:pt>
                <c:pt idx="29" formatCode="General">
                  <c:v>9.48</c:v>
                </c:pt>
                <c:pt idx="30" formatCode="General">
                  <c:v>9.51</c:v>
                </c:pt>
                <c:pt idx="31" formatCode="General">
                  <c:v>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7-7143-83BD-40310DB15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221920"/>
        <c:axId val="784224208"/>
      </c:lineChart>
      <c:catAx>
        <c:axId val="784221920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224208"/>
        <c:crosses val="autoZero"/>
        <c:auto val="0"/>
        <c:lblAlgn val="ctr"/>
        <c:lblOffset val="100"/>
        <c:tickLblSkip val="1"/>
        <c:noMultiLvlLbl val="0"/>
      </c:catAx>
      <c:valAx>
        <c:axId val="784224208"/>
        <c:scaling>
          <c:orientation val="minMax"/>
          <c:min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0.00731845620581741"/>
              <c:y val="0.28339527365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2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station'!$E$2:$E$33</c:f>
              <c:numCache>
                <c:formatCode>0.0</c:formatCode>
                <c:ptCount val="32"/>
                <c:pt idx="0" formatCode="0.00">
                  <c:v>17.8</c:v>
                </c:pt>
                <c:pt idx="1">
                  <c:v>19.3</c:v>
                </c:pt>
                <c:pt idx="2">
                  <c:v>19.5</c:v>
                </c:pt>
                <c:pt idx="3">
                  <c:v>24.2</c:v>
                </c:pt>
                <c:pt idx="5" formatCode="General">
                  <c:v>13.5</c:v>
                </c:pt>
                <c:pt idx="6" formatCode="General">
                  <c:v>22.9</c:v>
                </c:pt>
                <c:pt idx="7" formatCode="0.00">
                  <c:v>20.0</c:v>
                </c:pt>
                <c:pt idx="8" formatCode="0.00">
                  <c:v>24.2</c:v>
                </c:pt>
                <c:pt idx="9" formatCode="0.00">
                  <c:v>27.1</c:v>
                </c:pt>
                <c:pt idx="10" formatCode="General">
                  <c:v>26.1</c:v>
                </c:pt>
                <c:pt idx="11" formatCode="General">
                  <c:v>22.6</c:v>
                </c:pt>
                <c:pt idx="12" formatCode="General">
                  <c:v>22.5</c:v>
                </c:pt>
                <c:pt idx="13" formatCode="General">
                  <c:v>22.7</c:v>
                </c:pt>
                <c:pt idx="14" formatCode="General">
                  <c:v>19.1</c:v>
                </c:pt>
                <c:pt idx="15" formatCode="General">
                  <c:v>11.7</c:v>
                </c:pt>
                <c:pt idx="16" formatCode="General">
                  <c:v>4.7</c:v>
                </c:pt>
                <c:pt idx="17" formatCode="General">
                  <c:v>22.9</c:v>
                </c:pt>
                <c:pt idx="18" formatCode="General">
                  <c:v>26.3</c:v>
                </c:pt>
                <c:pt idx="19">
                  <c:v>25.0</c:v>
                </c:pt>
                <c:pt idx="20">
                  <c:v>25.4</c:v>
                </c:pt>
                <c:pt idx="21">
                  <c:v>25.1</c:v>
                </c:pt>
                <c:pt idx="22">
                  <c:v>26.0</c:v>
                </c:pt>
                <c:pt idx="23" formatCode="General">
                  <c:v>22.8</c:v>
                </c:pt>
                <c:pt idx="24" formatCode="General">
                  <c:v>17.9</c:v>
                </c:pt>
                <c:pt idx="25" formatCode="General">
                  <c:v>2.5</c:v>
                </c:pt>
                <c:pt idx="26" formatCode="General">
                  <c:v>11.7</c:v>
                </c:pt>
                <c:pt idx="27" formatCode="General">
                  <c:v>16.6</c:v>
                </c:pt>
                <c:pt idx="28" formatCode="General">
                  <c:v>23.7</c:v>
                </c:pt>
                <c:pt idx="29" formatCode="General">
                  <c:v>28.0</c:v>
                </c:pt>
                <c:pt idx="30">
                  <c:v>23.7</c:v>
                </c:pt>
                <c:pt idx="31">
                  <c:v>22.7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station'!$E$35:$E$66</c:f>
              <c:numCache>
                <c:formatCode>0.0</c:formatCode>
                <c:ptCount val="32"/>
                <c:pt idx="0" formatCode="0.00">
                  <c:v>22.7</c:v>
                </c:pt>
                <c:pt idx="1">
                  <c:v>24.0</c:v>
                </c:pt>
                <c:pt idx="2">
                  <c:v>20.2</c:v>
                </c:pt>
                <c:pt idx="4" formatCode="General">
                  <c:v>11.0</c:v>
                </c:pt>
                <c:pt idx="5" formatCode="General">
                  <c:v>11.6</c:v>
                </c:pt>
                <c:pt idx="6" formatCode="General">
                  <c:v>23.8</c:v>
                </c:pt>
                <c:pt idx="7" formatCode="0.00">
                  <c:v>21.0</c:v>
                </c:pt>
                <c:pt idx="8" formatCode="0.00">
                  <c:v>23.8</c:v>
                </c:pt>
                <c:pt idx="9" formatCode="0.00">
                  <c:v>25.0</c:v>
                </c:pt>
                <c:pt idx="10" formatCode="General">
                  <c:v>25.5</c:v>
                </c:pt>
                <c:pt idx="11" formatCode="General">
                  <c:v>23.6</c:v>
                </c:pt>
                <c:pt idx="12" formatCode="General">
                  <c:v>21.6</c:v>
                </c:pt>
                <c:pt idx="13" formatCode="General">
                  <c:v>22.6</c:v>
                </c:pt>
                <c:pt idx="14" formatCode="General">
                  <c:v>18.8</c:v>
                </c:pt>
                <c:pt idx="15" formatCode="General">
                  <c:v>11.6</c:v>
                </c:pt>
                <c:pt idx="16" formatCode="General">
                  <c:v>5.5</c:v>
                </c:pt>
                <c:pt idx="17" formatCode="General">
                  <c:v>23.4</c:v>
                </c:pt>
                <c:pt idx="18" formatCode="General">
                  <c:v>25.9</c:v>
                </c:pt>
                <c:pt idx="19" formatCode="General">
                  <c:v>25.3</c:v>
                </c:pt>
                <c:pt idx="20" formatCode="General">
                  <c:v>25.8</c:v>
                </c:pt>
                <c:pt idx="21" formatCode="General">
                  <c:v>25.4</c:v>
                </c:pt>
                <c:pt idx="22" formatCode="General">
                  <c:v>26.1</c:v>
                </c:pt>
                <c:pt idx="23" formatCode="General">
                  <c:v>23.3</c:v>
                </c:pt>
                <c:pt idx="24" formatCode="General">
                  <c:v>18.5</c:v>
                </c:pt>
                <c:pt idx="25" formatCode="General">
                  <c:v>3.2</c:v>
                </c:pt>
                <c:pt idx="26" formatCode="General">
                  <c:v>11.1</c:v>
                </c:pt>
                <c:pt idx="27" formatCode="General">
                  <c:v>17.5</c:v>
                </c:pt>
                <c:pt idx="28" formatCode="General">
                  <c:v>22.3</c:v>
                </c:pt>
                <c:pt idx="29" formatCode="General">
                  <c:v>26.3</c:v>
                </c:pt>
                <c:pt idx="30" formatCode="General">
                  <c:v>25.5</c:v>
                </c:pt>
                <c:pt idx="31" formatCode="General">
                  <c:v>25.7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station'!$E$68:$E$99</c:f>
              <c:numCache>
                <c:formatCode>0.0</c:formatCode>
                <c:ptCount val="32"/>
                <c:pt idx="0" formatCode="0.00">
                  <c:v>23.1</c:v>
                </c:pt>
                <c:pt idx="1">
                  <c:v>23.8</c:v>
                </c:pt>
                <c:pt idx="2">
                  <c:v>20.0</c:v>
                </c:pt>
                <c:pt idx="5" formatCode="General">
                  <c:v>12.6</c:v>
                </c:pt>
                <c:pt idx="6" formatCode="General">
                  <c:v>23.8</c:v>
                </c:pt>
                <c:pt idx="7" formatCode="0.00">
                  <c:v>21.0</c:v>
                </c:pt>
                <c:pt idx="8" formatCode="0.00">
                  <c:v>23.9</c:v>
                </c:pt>
                <c:pt idx="9" formatCode="0.00">
                  <c:v>24.4</c:v>
                </c:pt>
                <c:pt idx="10" formatCode="General">
                  <c:v>25.6</c:v>
                </c:pt>
                <c:pt idx="11" formatCode="General">
                  <c:v>23.5</c:v>
                </c:pt>
                <c:pt idx="12" formatCode="General">
                  <c:v>21.7</c:v>
                </c:pt>
                <c:pt idx="13" formatCode="General">
                  <c:v>22.7</c:v>
                </c:pt>
                <c:pt idx="14" formatCode="General">
                  <c:v>19.0</c:v>
                </c:pt>
                <c:pt idx="15" formatCode="General">
                  <c:v>11.6</c:v>
                </c:pt>
                <c:pt idx="16" formatCode="General">
                  <c:v>5.5</c:v>
                </c:pt>
                <c:pt idx="17" formatCode="General">
                  <c:v>23.3</c:v>
                </c:pt>
                <c:pt idx="18" formatCode="General">
                  <c:v>25.7</c:v>
                </c:pt>
                <c:pt idx="19" formatCode="General">
                  <c:v>25.1</c:v>
                </c:pt>
                <c:pt idx="20" formatCode="General">
                  <c:v>25.8</c:v>
                </c:pt>
                <c:pt idx="21" formatCode="General">
                  <c:v>25.4</c:v>
                </c:pt>
                <c:pt idx="22" formatCode="General">
                  <c:v>25.8</c:v>
                </c:pt>
                <c:pt idx="23" formatCode="General">
                  <c:v>23.2</c:v>
                </c:pt>
                <c:pt idx="24" formatCode="General">
                  <c:v>18.3</c:v>
                </c:pt>
                <c:pt idx="25" formatCode="General">
                  <c:v>3.1</c:v>
                </c:pt>
                <c:pt idx="26" formatCode="General">
                  <c:v>10.9</c:v>
                </c:pt>
                <c:pt idx="27" formatCode="General">
                  <c:v>17.4</c:v>
                </c:pt>
                <c:pt idx="28" formatCode="General">
                  <c:v>22.1</c:v>
                </c:pt>
                <c:pt idx="29" formatCode="General">
                  <c:v>26.2</c:v>
                </c:pt>
                <c:pt idx="30" formatCode="General">
                  <c:v>25.4</c:v>
                </c:pt>
                <c:pt idx="31" formatCode="General">
                  <c:v>25.5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station'!$E$101:$E$132</c:f>
              <c:numCache>
                <c:formatCode>0.0</c:formatCode>
                <c:ptCount val="32"/>
                <c:pt idx="0" formatCode="0.00">
                  <c:v>19.0</c:v>
                </c:pt>
                <c:pt idx="1">
                  <c:v>16.0</c:v>
                </c:pt>
                <c:pt idx="2">
                  <c:v>16.9</c:v>
                </c:pt>
                <c:pt idx="3">
                  <c:v>24.1</c:v>
                </c:pt>
                <c:pt idx="5" formatCode="General">
                  <c:v>14.0</c:v>
                </c:pt>
                <c:pt idx="6">
                  <c:v>23.2</c:v>
                </c:pt>
                <c:pt idx="7" formatCode="0.00">
                  <c:v>20.1</c:v>
                </c:pt>
                <c:pt idx="8" formatCode="0.00">
                  <c:v>24.2</c:v>
                </c:pt>
                <c:pt idx="9" formatCode="0.00">
                  <c:v>22.6</c:v>
                </c:pt>
                <c:pt idx="10" formatCode="General">
                  <c:v>29.1</c:v>
                </c:pt>
                <c:pt idx="11" formatCode="General">
                  <c:v>19.1</c:v>
                </c:pt>
                <c:pt idx="12" formatCode="General">
                  <c:v>23.1</c:v>
                </c:pt>
                <c:pt idx="13" formatCode="General">
                  <c:v>22.3</c:v>
                </c:pt>
                <c:pt idx="14" formatCode="General">
                  <c:v>18.8</c:v>
                </c:pt>
                <c:pt idx="15" formatCode="General">
                  <c:v>9.3</c:v>
                </c:pt>
                <c:pt idx="16" formatCode="General">
                  <c:v>1.6</c:v>
                </c:pt>
                <c:pt idx="17" formatCode="General">
                  <c:v>23.0</c:v>
                </c:pt>
                <c:pt idx="18" formatCode="General">
                  <c:v>26.3</c:v>
                </c:pt>
                <c:pt idx="19" formatCode="General">
                  <c:v>24.2</c:v>
                </c:pt>
                <c:pt idx="20" formatCode="General">
                  <c:v>25.6</c:v>
                </c:pt>
                <c:pt idx="21" formatCode="General">
                  <c:v>25.6</c:v>
                </c:pt>
                <c:pt idx="22" formatCode="General">
                  <c:v>27.4</c:v>
                </c:pt>
                <c:pt idx="23" formatCode="General">
                  <c:v>22.2</c:v>
                </c:pt>
                <c:pt idx="24" formatCode="General">
                  <c:v>18.2</c:v>
                </c:pt>
                <c:pt idx="25" formatCode="General">
                  <c:v>0.3</c:v>
                </c:pt>
                <c:pt idx="26" formatCode="General">
                  <c:v>11.0</c:v>
                </c:pt>
                <c:pt idx="27" formatCode="General">
                  <c:v>17.3</c:v>
                </c:pt>
                <c:pt idx="28" formatCode="General">
                  <c:v>21.4</c:v>
                </c:pt>
                <c:pt idx="29" formatCode="General">
                  <c:v>27.2</c:v>
                </c:pt>
                <c:pt idx="30" formatCode="General">
                  <c:v>24.9</c:v>
                </c:pt>
                <c:pt idx="31" formatCode="General">
                  <c:v>21.1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station'!$E$134:$E$165</c:f>
              <c:numCache>
                <c:formatCode>0.0</c:formatCode>
                <c:ptCount val="32"/>
                <c:pt idx="0" formatCode="0.00">
                  <c:v>21.5</c:v>
                </c:pt>
                <c:pt idx="1">
                  <c:v>23.5</c:v>
                </c:pt>
                <c:pt idx="2">
                  <c:v>16.14</c:v>
                </c:pt>
                <c:pt idx="3">
                  <c:v>23.9</c:v>
                </c:pt>
                <c:pt idx="5" formatCode="General">
                  <c:v>16.1</c:v>
                </c:pt>
                <c:pt idx="6" formatCode="General">
                  <c:v>22.6</c:v>
                </c:pt>
                <c:pt idx="7" formatCode="0.00">
                  <c:v>21.2</c:v>
                </c:pt>
                <c:pt idx="8" formatCode="0.00">
                  <c:v>24.3</c:v>
                </c:pt>
                <c:pt idx="9" formatCode="0.00">
                  <c:v>26.5</c:v>
                </c:pt>
                <c:pt idx="10" formatCode="General">
                  <c:v>27.7</c:v>
                </c:pt>
                <c:pt idx="11" formatCode="General">
                  <c:v>20.9</c:v>
                </c:pt>
                <c:pt idx="12" formatCode="General">
                  <c:v>19.19</c:v>
                </c:pt>
                <c:pt idx="13" formatCode="General">
                  <c:v>20.4</c:v>
                </c:pt>
                <c:pt idx="14" formatCode="General">
                  <c:v>15.4</c:v>
                </c:pt>
                <c:pt idx="15" formatCode="General">
                  <c:v>9.7</c:v>
                </c:pt>
                <c:pt idx="16" formatCode="General">
                  <c:v>3.2</c:v>
                </c:pt>
                <c:pt idx="17" formatCode="General">
                  <c:v>22.9</c:v>
                </c:pt>
                <c:pt idx="18" formatCode="General">
                  <c:v>27.4</c:v>
                </c:pt>
                <c:pt idx="19" formatCode="General">
                  <c:v>25.5</c:v>
                </c:pt>
                <c:pt idx="20" formatCode="General">
                  <c:v>19.4</c:v>
                </c:pt>
                <c:pt idx="21" formatCode="General">
                  <c:v>24.9</c:v>
                </c:pt>
                <c:pt idx="22" formatCode="General">
                  <c:v>26.7</c:v>
                </c:pt>
                <c:pt idx="23" formatCode="General">
                  <c:v>23.1</c:v>
                </c:pt>
                <c:pt idx="24" formatCode="General">
                  <c:v>18.0</c:v>
                </c:pt>
                <c:pt idx="25" formatCode="General">
                  <c:v>2.5</c:v>
                </c:pt>
                <c:pt idx="26" formatCode="General">
                  <c:v>12.4</c:v>
                </c:pt>
                <c:pt idx="27" formatCode="General">
                  <c:v>12.6</c:v>
                </c:pt>
                <c:pt idx="28" formatCode="General">
                  <c:v>22.9</c:v>
                </c:pt>
                <c:pt idx="29" formatCode="General">
                  <c:v>28.0</c:v>
                </c:pt>
                <c:pt idx="30" formatCode="General">
                  <c:v>26.4</c:v>
                </c:pt>
                <c:pt idx="31" formatCode="General">
                  <c:v>25.2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station'!$E$167:$E$198</c:f>
              <c:numCache>
                <c:formatCode>General</c:formatCode>
                <c:ptCount val="32"/>
                <c:pt idx="17">
                  <c:v>22.6</c:v>
                </c:pt>
                <c:pt idx="18">
                  <c:v>29.1</c:v>
                </c:pt>
                <c:pt idx="19">
                  <c:v>26.6</c:v>
                </c:pt>
                <c:pt idx="20">
                  <c:v>18.8</c:v>
                </c:pt>
                <c:pt idx="21">
                  <c:v>24.3</c:v>
                </c:pt>
                <c:pt idx="22">
                  <c:v>27.0</c:v>
                </c:pt>
                <c:pt idx="23">
                  <c:v>20.7</c:v>
                </c:pt>
                <c:pt idx="24">
                  <c:v>13.7</c:v>
                </c:pt>
                <c:pt idx="25">
                  <c:v>2.9</c:v>
                </c:pt>
                <c:pt idx="26">
                  <c:v>12.2</c:v>
                </c:pt>
                <c:pt idx="27">
                  <c:v>11.7</c:v>
                </c:pt>
                <c:pt idx="28">
                  <c:v>18.3</c:v>
                </c:pt>
                <c:pt idx="29">
                  <c:v>27.9</c:v>
                </c:pt>
                <c:pt idx="30">
                  <c:v>28.0</c:v>
                </c:pt>
                <c:pt idx="31">
                  <c:v>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D7-3544-B539-1B209FFB1E93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station'!$E$233:$E$264</c:f>
              <c:numCache>
                <c:formatCode>0.0</c:formatCode>
                <c:ptCount val="32"/>
                <c:pt idx="0" formatCode="0.00">
                  <c:v>16.92</c:v>
                </c:pt>
                <c:pt idx="1">
                  <c:v>16.0</c:v>
                </c:pt>
                <c:pt idx="2">
                  <c:v>19.96</c:v>
                </c:pt>
                <c:pt idx="5" formatCode="General">
                  <c:v>9.3</c:v>
                </c:pt>
                <c:pt idx="6">
                  <c:v>17.4</c:v>
                </c:pt>
                <c:pt idx="7">
                  <c:v>19.0</c:v>
                </c:pt>
                <c:pt idx="8">
                  <c:v>22.1</c:v>
                </c:pt>
                <c:pt idx="9">
                  <c:v>19.8</c:v>
                </c:pt>
                <c:pt idx="10">
                  <c:v>17.1</c:v>
                </c:pt>
                <c:pt idx="11">
                  <c:v>18.7</c:v>
                </c:pt>
                <c:pt idx="12">
                  <c:v>22.0</c:v>
                </c:pt>
                <c:pt idx="13">
                  <c:v>21.9</c:v>
                </c:pt>
                <c:pt idx="14">
                  <c:v>18.0</c:v>
                </c:pt>
                <c:pt idx="15">
                  <c:v>11.6</c:v>
                </c:pt>
                <c:pt idx="16">
                  <c:v>4.9</c:v>
                </c:pt>
                <c:pt idx="17">
                  <c:v>22.5</c:v>
                </c:pt>
                <c:pt idx="18">
                  <c:v>26.2</c:v>
                </c:pt>
                <c:pt idx="19">
                  <c:v>26.1</c:v>
                </c:pt>
                <c:pt idx="20">
                  <c:v>25.8</c:v>
                </c:pt>
                <c:pt idx="21">
                  <c:v>23.5</c:v>
                </c:pt>
                <c:pt idx="22">
                  <c:v>25.9</c:v>
                </c:pt>
                <c:pt idx="23">
                  <c:v>22.5</c:v>
                </c:pt>
                <c:pt idx="24" formatCode="General">
                  <c:v>18.0</c:v>
                </c:pt>
                <c:pt idx="25" formatCode="General">
                  <c:v>2.9</c:v>
                </c:pt>
                <c:pt idx="26" formatCode="General">
                  <c:v>12.0</c:v>
                </c:pt>
                <c:pt idx="27" formatCode="General">
                  <c:v>13.7</c:v>
                </c:pt>
                <c:pt idx="28" formatCode="General">
                  <c:v>20.5</c:v>
                </c:pt>
                <c:pt idx="29" formatCode="General">
                  <c:v>17.0</c:v>
                </c:pt>
                <c:pt idx="30" formatCode="General">
                  <c:v>24.7</c:v>
                </c:pt>
                <c:pt idx="31" formatCode="General">
                  <c:v>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station'!$E$200:$E$231</c:f>
              <c:numCache>
                <c:formatCode>0.0</c:formatCode>
                <c:ptCount val="32"/>
                <c:pt idx="0" formatCode="0.00">
                  <c:v>22.7</c:v>
                </c:pt>
                <c:pt idx="1">
                  <c:v>24.3</c:v>
                </c:pt>
                <c:pt idx="2">
                  <c:v>20.1</c:v>
                </c:pt>
                <c:pt idx="3">
                  <c:v>24.2</c:v>
                </c:pt>
                <c:pt idx="5" formatCode="General">
                  <c:v>12.5</c:v>
                </c:pt>
                <c:pt idx="6" formatCode="General">
                  <c:v>23.8</c:v>
                </c:pt>
                <c:pt idx="7" formatCode="0.00">
                  <c:v>21.4</c:v>
                </c:pt>
                <c:pt idx="8" formatCode="0.00">
                  <c:v>23.9</c:v>
                </c:pt>
                <c:pt idx="9" formatCode="0.00">
                  <c:v>24.9</c:v>
                </c:pt>
                <c:pt idx="10" formatCode="0.00">
                  <c:v>25.7</c:v>
                </c:pt>
                <c:pt idx="11" formatCode="0.00">
                  <c:v>23.6</c:v>
                </c:pt>
                <c:pt idx="12" formatCode="General">
                  <c:v>22.1</c:v>
                </c:pt>
                <c:pt idx="13" formatCode="General">
                  <c:v>23.0</c:v>
                </c:pt>
                <c:pt idx="14" formatCode="General">
                  <c:v>19.0</c:v>
                </c:pt>
                <c:pt idx="15" formatCode="General">
                  <c:v>11.8</c:v>
                </c:pt>
                <c:pt idx="16" formatCode="General">
                  <c:v>5.6</c:v>
                </c:pt>
                <c:pt idx="17" formatCode="General">
                  <c:v>23.5</c:v>
                </c:pt>
                <c:pt idx="18" formatCode="General">
                  <c:v>26.2</c:v>
                </c:pt>
                <c:pt idx="19" formatCode="General">
                  <c:v>25.2</c:v>
                </c:pt>
                <c:pt idx="20" formatCode="General">
                  <c:v>25.8</c:v>
                </c:pt>
                <c:pt idx="21" formatCode="General">
                  <c:v>25.7</c:v>
                </c:pt>
                <c:pt idx="22" formatCode="General">
                  <c:v>26.5</c:v>
                </c:pt>
                <c:pt idx="23" formatCode="General">
                  <c:v>23.4</c:v>
                </c:pt>
                <c:pt idx="24" formatCode="General">
                  <c:v>17.2</c:v>
                </c:pt>
                <c:pt idx="25" formatCode="General">
                  <c:v>3.2</c:v>
                </c:pt>
                <c:pt idx="26" formatCode="General">
                  <c:v>10.8</c:v>
                </c:pt>
                <c:pt idx="27" formatCode="General">
                  <c:v>17.5</c:v>
                </c:pt>
                <c:pt idx="28" formatCode="General">
                  <c:v>22.5</c:v>
                </c:pt>
                <c:pt idx="29" formatCode="General">
                  <c:v>26.6</c:v>
                </c:pt>
                <c:pt idx="30" formatCode="General">
                  <c:v>25.6</c:v>
                </c:pt>
                <c:pt idx="31" formatCode="General">
                  <c:v>26.0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D7-3544-B539-1B209FFB1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900032"/>
        <c:axId val="880912592"/>
      </c:lineChart>
      <c:catAx>
        <c:axId val="880900032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912592"/>
        <c:crosses val="autoZero"/>
        <c:auto val="0"/>
        <c:lblAlgn val="ctr"/>
        <c:lblOffset val="100"/>
        <c:tickLblSkip val="1"/>
        <c:noMultiLvlLbl val="0"/>
      </c:catAx>
      <c:valAx>
        <c:axId val="880912592"/>
        <c:scaling>
          <c:orientation val="minMax"/>
          <c:max val="3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temperature (◦C)</a:t>
                </a:r>
              </a:p>
            </c:rich>
          </c:tx>
          <c:layout>
            <c:manualLayout>
              <c:xMode val="edge"/>
              <c:yMode val="edge"/>
              <c:x val="0.0043916268251057"/>
              <c:y val="0.309640227935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90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station'!$F$2:$F$33</c:f>
              <c:numCache>
                <c:formatCode>0.000</c:formatCode>
                <c:ptCount val="32"/>
                <c:pt idx="0">
                  <c:v>0.52</c:v>
                </c:pt>
                <c:pt idx="1">
                  <c:v>0.538</c:v>
                </c:pt>
                <c:pt idx="2">
                  <c:v>0.477</c:v>
                </c:pt>
                <c:pt idx="3">
                  <c:v>0.378</c:v>
                </c:pt>
                <c:pt idx="5" formatCode="General">
                  <c:v>0.454</c:v>
                </c:pt>
                <c:pt idx="6" formatCode="General">
                  <c:v>0.417</c:v>
                </c:pt>
                <c:pt idx="7">
                  <c:v>0.416</c:v>
                </c:pt>
                <c:pt idx="8">
                  <c:v>0.44</c:v>
                </c:pt>
                <c:pt idx="9">
                  <c:v>0.429</c:v>
                </c:pt>
                <c:pt idx="10" formatCode="General">
                  <c:v>0.416</c:v>
                </c:pt>
                <c:pt idx="11">
                  <c:v>0.417</c:v>
                </c:pt>
                <c:pt idx="12" formatCode="General">
                  <c:v>0.385</c:v>
                </c:pt>
                <c:pt idx="13">
                  <c:v>0.488</c:v>
                </c:pt>
                <c:pt idx="14">
                  <c:v>0.422</c:v>
                </c:pt>
                <c:pt idx="15">
                  <c:v>0.414</c:v>
                </c:pt>
                <c:pt idx="16">
                  <c:v>0.545</c:v>
                </c:pt>
                <c:pt idx="17">
                  <c:v>0.4905</c:v>
                </c:pt>
                <c:pt idx="18">
                  <c:v>0.4962</c:v>
                </c:pt>
                <c:pt idx="19">
                  <c:v>0.475</c:v>
                </c:pt>
                <c:pt idx="20">
                  <c:v>0.426</c:v>
                </c:pt>
                <c:pt idx="21">
                  <c:v>0.434</c:v>
                </c:pt>
                <c:pt idx="22" formatCode="General">
                  <c:v>0.435</c:v>
                </c:pt>
                <c:pt idx="23" formatCode="General">
                  <c:v>0.426</c:v>
                </c:pt>
                <c:pt idx="24" formatCode="General">
                  <c:v>0.47</c:v>
                </c:pt>
                <c:pt idx="25" formatCode="General">
                  <c:v>0.512</c:v>
                </c:pt>
                <c:pt idx="26" formatCode="General">
                  <c:v>0.465</c:v>
                </c:pt>
                <c:pt idx="27" formatCode="General">
                  <c:v>0.46</c:v>
                </c:pt>
                <c:pt idx="28" formatCode="General">
                  <c:v>0.426</c:v>
                </c:pt>
                <c:pt idx="29" formatCode="General">
                  <c:v>0.413</c:v>
                </c:pt>
                <c:pt idx="30">
                  <c:v>0.463</c:v>
                </c:pt>
                <c:pt idx="31">
                  <c:v>0.452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station'!$F$35:$F$66</c:f>
              <c:numCache>
                <c:formatCode>0.000</c:formatCode>
                <c:ptCount val="32"/>
                <c:pt idx="0" formatCode="General">
                  <c:v>0.403</c:v>
                </c:pt>
                <c:pt idx="1">
                  <c:v>0.397</c:v>
                </c:pt>
                <c:pt idx="2">
                  <c:v>0.394</c:v>
                </c:pt>
                <c:pt idx="5">
                  <c:v>0.439</c:v>
                </c:pt>
                <c:pt idx="6" formatCode="General">
                  <c:v>0.417</c:v>
                </c:pt>
                <c:pt idx="7">
                  <c:v>0.416</c:v>
                </c:pt>
                <c:pt idx="10" formatCode="General">
                  <c:v>0.416</c:v>
                </c:pt>
                <c:pt idx="12" formatCode="General">
                  <c:v>0.383</c:v>
                </c:pt>
                <c:pt idx="13">
                  <c:v>0.38</c:v>
                </c:pt>
                <c:pt idx="14">
                  <c:v>0.388</c:v>
                </c:pt>
                <c:pt idx="15">
                  <c:v>0.414</c:v>
                </c:pt>
                <c:pt idx="16">
                  <c:v>0.454</c:v>
                </c:pt>
                <c:pt idx="17">
                  <c:v>0.4972</c:v>
                </c:pt>
                <c:pt idx="18">
                  <c:v>0.4924</c:v>
                </c:pt>
                <c:pt idx="19">
                  <c:v>0.467</c:v>
                </c:pt>
                <c:pt idx="20">
                  <c:v>0.428</c:v>
                </c:pt>
                <c:pt idx="21">
                  <c:v>0.425</c:v>
                </c:pt>
                <c:pt idx="22">
                  <c:v>0.425</c:v>
                </c:pt>
                <c:pt idx="23">
                  <c:v>0.427</c:v>
                </c:pt>
                <c:pt idx="24">
                  <c:v>0.426</c:v>
                </c:pt>
                <c:pt idx="25">
                  <c:v>0.467</c:v>
                </c:pt>
                <c:pt idx="26">
                  <c:v>0.452</c:v>
                </c:pt>
                <c:pt idx="27">
                  <c:v>0.447</c:v>
                </c:pt>
                <c:pt idx="28">
                  <c:v>0.45</c:v>
                </c:pt>
                <c:pt idx="29">
                  <c:v>0.432</c:v>
                </c:pt>
                <c:pt idx="30">
                  <c:v>0.427</c:v>
                </c:pt>
                <c:pt idx="31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station'!$F$68:$F$99</c:f>
              <c:numCache>
                <c:formatCode>0.000</c:formatCode>
                <c:ptCount val="32"/>
                <c:pt idx="0" formatCode="General">
                  <c:v>0.403</c:v>
                </c:pt>
                <c:pt idx="1">
                  <c:v>0.397</c:v>
                </c:pt>
                <c:pt idx="2">
                  <c:v>0.393</c:v>
                </c:pt>
                <c:pt idx="5">
                  <c:v>0.435</c:v>
                </c:pt>
                <c:pt idx="6" formatCode="General">
                  <c:v>0.416</c:v>
                </c:pt>
                <c:pt idx="7">
                  <c:v>0.416</c:v>
                </c:pt>
                <c:pt idx="8">
                  <c:v>0.438</c:v>
                </c:pt>
                <c:pt idx="10" formatCode="General">
                  <c:v>0.417</c:v>
                </c:pt>
                <c:pt idx="12" formatCode="General">
                  <c:v>0.383</c:v>
                </c:pt>
                <c:pt idx="13">
                  <c:v>0.386</c:v>
                </c:pt>
                <c:pt idx="14">
                  <c:v>0.388</c:v>
                </c:pt>
                <c:pt idx="15">
                  <c:v>0.414</c:v>
                </c:pt>
                <c:pt idx="16">
                  <c:v>0.454</c:v>
                </c:pt>
                <c:pt idx="17">
                  <c:v>0.4985</c:v>
                </c:pt>
                <c:pt idx="18">
                  <c:v>0.4919</c:v>
                </c:pt>
                <c:pt idx="19">
                  <c:v>0.47</c:v>
                </c:pt>
                <c:pt idx="20">
                  <c:v>0.428</c:v>
                </c:pt>
                <c:pt idx="21">
                  <c:v>0.425</c:v>
                </c:pt>
                <c:pt idx="22">
                  <c:v>0.426</c:v>
                </c:pt>
                <c:pt idx="23">
                  <c:v>0.427</c:v>
                </c:pt>
                <c:pt idx="24">
                  <c:v>0.427</c:v>
                </c:pt>
                <c:pt idx="25">
                  <c:v>0.467</c:v>
                </c:pt>
                <c:pt idx="26">
                  <c:v>0.452</c:v>
                </c:pt>
                <c:pt idx="27">
                  <c:v>0.447</c:v>
                </c:pt>
                <c:pt idx="28">
                  <c:v>0.45</c:v>
                </c:pt>
                <c:pt idx="29">
                  <c:v>0.431</c:v>
                </c:pt>
                <c:pt idx="30">
                  <c:v>0.426</c:v>
                </c:pt>
                <c:pt idx="31">
                  <c:v>0.409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station'!$F$101:$F$132</c:f>
              <c:numCache>
                <c:formatCode>0.000</c:formatCode>
                <c:ptCount val="32"/>
                <c:pt idx="0" formatCode="General">
                  <c:v>0.499</c:v>
                </c:pt>
                <c:pt idx="1">
                  <c:v>0.517</c:v>
                </c:pt>
                <c:pt idx="2">
                  <c:v>0.52</c:v>
                </c:pt>
                <c:pt idx="3">
                  <c:v>0.383</c:v>
                </c:pt>
                <c:pt idx="5">
                  <c:v>0.438</c:v>
                </c:pt>
                <c:pt idx="6" formatCode="General">
                  <c:v>0.364</c:v>
                </c:pt>
                <c:pt idx="7">
                  <c:v>0.395</c:v>
                </c:pt>
                <c:pt idx="8">
                  <c:v>0.414</c:v>
                </c:pt>
                <c:pt idx="9">
                  <c:v>0.479</c:v>
                </c:pt>
                <c:pt idx="10" formatCode="General">
                  <c:v>0.364</c:v>
                </c:pt>
                <c:pt idx="11">
                  <c:v>0.495</c:v>
                </c:pt>
                <c:pt idx="12" formatCode="General">
                  <c:v>0.383</c:v>
                </c:pt>
                <c:pt idx="13">
                  <c:v>0.388</c:v>
                </c:pt>
                <c:pt idx="14">
                  <c:v>0.4</c:v>
                </c:pt>
                <c:pt idx="15">
                  <c:v>0.467</c:v>
                </c:pt>
                <c:pt idx="16">
                  <c:v>0.533</c:v>
                </c:pt>
                <c:pt idx="17">
                  <c:v>0.484</c:v>
                </c:pt>
                <c:pt idx="18">
                  <c:v>0.4472</c:v>
                </c:pt>
                <c:pt idx="19">
                  <c:v>0.51</c:v>
                </c:pt>
                <c:pt idx="20">
                  <c:v>0.435</c:v>
                </c:pt>
                <c:pt idx="21">
                  <c:v>0.413</c:v>
                </c:pt>
                <c:pt idx="22" formatCode="General">
                  <c:v>0.427</c:v>
                </c:pt>
                <c:pt idx="23" formatCode="General">
                  <c:v>0.453</c:v>
                </c:pt>
                <c:pt idx="24" formatCode="General">
                  <c:v>0.445</c:v>
                </c:pt>
                <c:pt idx="25" formatCode="General">
                  <c:v>0.488</c:v>
                </c:pt>
                <c:pt idx="26" formatCode="General">
                  <c:v>0.461</c:v>
                </c:pt>
                <c:pt idx="27" formatCode="General">
                  <c:v>0.453</c:v>
                </c:pt>
                <c:pt idx="28" formatCode="General">
                  <c:v>0.445</c:v>
                </c:pt>
                <c:pt idx="29" formatCode="General">
                  <c:v>0.384</c:v>
                </c:pt>
                <c:pt idx="30" formatCode="General">
                  <c:v>0.423</c:v>
                </c:pt>
                <c:pt idx="31" formatCode="General">
                  <c:v>0.483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station'!$F$134:$F$165</c:f>
              <c:numCache>
                <c:formatCode>0.000</c:formatCode>
                <c:ptCount val="32"/>
                <c:pt idx="0" formatCode="General">
                  <c:v>0.418</c:v>
                </c:pt>
                <c:pt idx="1">
                  <c:v>0.496</c:v>
                </c:pt>
                <c:pt idx="2">
                  <c:v>0.602</c:v>
                </c:pt>
                <c:pt idx="3">
                  <c:v>0.384</c:v>
                </c:pt>
                <c:pt idx="5">
                  <c:v>0.443</c:v>
                </c:pt>
                <c:pt idx="6" formatCode="General">
                  <c:v>0.472</c:v>
                </c:pt>
                <c:pt idx="7">
                  <c:v>0.414</c:v>
                </c:pt>
                <c:pt idx="8">
                  <c:v>0.416</c:v>
                </c:pt>
                <c:pt idx="9">
                  <c:v>0.474</c:v>
                </c:pt>
                <c:pt idx="10" formatCode="General">
                  <c:v>0.432</c:v>
                </c:pt>
                <c:pt idx="11">
                  <c:v>0.474</c:v>
                </c:pt>
                <c:pt idx="12" formatCode="General">
                  <c:v>0.606</c:v>
                </c:pt>
                <c:pt idx="13">
                  <c:v>0.624</c:v>
                </c:pt>
                <c:pt idx="14">
                  <c:v>0.602</c:v>
                </c:pt>
                <c:pt idx="15">
                  <c:v>0.593</c:v>
                </c:pt>
                <c:pt idx="16">
                  <c:v>0.62</c:v>
                </c:pt>
                <c:pt idx="17">
                  <c:v>0.4876</c:v>
                </c:pt>
                <c:pt idx="18">
                  <c:v>0.4717</c:v>
                </c:pt>
                <c:pt idx="19">
                  <c:v>0.528</c:v>
                </c:pt>
                <c:pt idx="20">
                  <c:v>0.561</c:v>
                </c:pt>
                <c:pt idx="21">
                  <c:v>0.433</c:v>
                </c:pt>
                <c:pt idx="22" formatCode="General">
                  <c:v>0.447</c:v>
                </c:pt>
                <c:pt idx="23" formatCode="General">
                  <c:v>0.434</c:v>
                </c:pt>
                <c:pt idx="24" formatCode="General">
                  <c:v>0.439</c:v>
                </c:pt>
                <c:pt idx="25" formatCode="General">
                  <c:v>0.473</c:v>
                </c:pt>
                <c:pt idx="26" formatCode="General">
                  <c:v>0.452</c:v>
                </c:pt>
                <c:pt idx="27" formatCode="General">
                  <c:v>0.435</c:v>
                </c:pt>
                <c:pt idx="28" formatCode="General">
                  <c:v>0.443</c:v>
                </c:pt>
                <c:pt idx="29" formatCode="General">
                  <c:v>0.394</c:v>
                </c:pt>
                <c:pt idx="30" formatCode="General">
                  <c:v>0.425</c:v>
                </c:pt>
                <c:pt idx="31" formatCode="General">
                  <c:v>0.396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station'!$F$167:$F$198</c:f>
              <c:numCache>
                <c:formatCode>General</c:formatCode>
                <c:ptCount val="32"/>
                <c:pt idx="17">
                  <c:v>0.493</c:v>
                </c:pt>
                <c:pt idx="18">
                  <c:v>0.4731</c:v>
                </c:pt>
                <c:pt idx="19">
                  <c:v>0.529</c:v>
                </c:pt>
                <c:pt idx="20">
                  <c:v>0.522</c:v>
                </c:pt>
                <c:pt idx="21">
                  <c:v>0.425</c:v>
                </c:pt>
                <c:pt idx="22">
                  <c:v>0.42</c:v>
                </c:pt>
                <c:pt idx="23">
                  <c:v>0.424</c:v>
                </c:pt>
                <c:pt idx="24">
                  <c:v>0.504</c:v>
                </c:pt>
                <c:pt idx="25">
                  <c:v>0.541</c:v>
                </c:pt>
                <c:pt idx="26">
                  <c:v>0.48</c:v>
                </c:pt>
                <c:pt idx="27">
                  <c:v>0.527</c:v>
                </c:pt>
                <c:pt idx="28">
                  <c:v>0.53</c:v>
                </c:pt>
                <c:pt idx="29">
                  <c:v>0.385</c:v>
                </c:pt>
                <c:pt idx="30">
                  <c:v>0.566</c:v>
                </c:pt>
                <c:pt idx="31">
                  <c:v>0.377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25-4843-A5F3-98948A7D9EB5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station'!$F$233:$F$264</c:f>
              <c:numCache>
                <c:formatCode>0.000</c:formatCode>
                <c:ptCount val="32"/>
                <c:pt idx="0" formatCode="General">
                  <c:v>0.607</c:v>
                </c:pt>
                <c:pt idx="1">
                  <c:v>0.665</c:v>
                </c:pt>
                <c:pt idx="2">
                  <c:v>0.68</c:v>
                </c:pt>
                <c:pt idx="3">
                  <c:v>0.384</c:v>
                </c:pt>
                <c:pt idx="5" formatCode="General">
                  <c:v>0.581</c:v>
                </c:pt>
                <c:pt idx="6" formatCode="General">
                  <c:v>0.644</c:v>
                </c:pt>
                <c:pt idx="7">
                  <c:v>0.42</c:v>
                </c:pt>
                <c:pt idx="8">
                  <c:v>0.438</c:v>
                </c:pt>
                <c:pt idx="9">
                  <c:v>0.421</c:v>
                </c:pt>
                <c:pt idx="10">
                  <c:v>0.74</c:v>
                </c:pt>
                <c:pt idx="11" formatCode="General">
                  <c:v>0.564</c:v>
                </c:pt>
                <c:pt idx="12" formatCode="General">
                  <c:v>0.505</c:v>
                </c:pt>
                <c:pt idx="13">
                  <c:v>0.499</c:v>
                </c:pt>
                <c:pt idx="14">
                  <c:v>0.503</c:v>
                </c:pt>
                <c:pt idx="15">
                  <c:v>0.469</c:v>
                </c:pt>
                <c:pt idx="16">
                  <c:v>0.682</c:v>
                </c:pt>
                <c:pt idx="17">
                  <c:v>0.5435</c:v>
                </c:pt>
                <c:pt idx="18">
                  <c:v>0.4877</c:v>
                </c:pt>
                <c:pt idx="19">
                  <c:v>0.489</c:v>
                </c:pt>
                <c:pt idx="20" formatCode="General">
                  <c:v>0.426</c:v>
                </c:pt>
                <c:pt idx="21" formatCode="General">
                  <c:v>0.592</c:v>
                </c:pt>
                <c:pt idx="22" formatCode="General">
                  <c:v>0.434</c:v>
                </c:pt>
                <c:pt idx="23" formatCode="General">
                  <c:v>0.464</c:v>
                </c:pt>
                <c:pt idx="24" formatCode="General">
                  <c:v>0.515</c:v>
                </c:pt>
                <c:pt idx="25" formatCode="General">
                  <c:v>0.47</c:v>
                </c:pt>
                <c:pt idx="26" formatCode="General">
                  <c:v>0.453</c:v>
                </c:pt>
                <c:pt idx="27" formatCode="General">
                  <c:v>0.51</c:v>
                </c:pt>
                <c:pt idx="28" formatCode="General">
                  <c:v>0.536</c:v>
                </c:pt>
                <c:pt idx="29" formatCode="General">
                  <c:v>0.676</c:v>
                </c:pt>
                <c:pt idx="30" formatCode="General">
                  <c:v>0.52</c:v>
                </c:pt>
                <c:pt idx="31" formatCode="General">
                  <c:v>0.651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station'!$F$200:$F$231</c:f>
              <c:numCache>
                <c:formatCode>0.000</c:formatCode>
                <c:ptCount val="32"/>
                <c:pt idx="0" formatCode="General">
                  <c:v>0.398</c:v>
                </c:pt>
                <c:pt idx="1">
                  <c:v>0.396</c:v>
                </c:pt>
                <c:pt idx="2">
                  <c:v>0.393</c:v>
                </c:pt>
                <c:pt idx="3">
                  <c:v>0.384</c:v>
                </c:pt>
                <c:pt idx="5" formatCode="General">
                  <c:v>0.439</c:v>
                </c:pt>
                <c:pt idx="6" formatCode="General">
                  <c:v>0.414</c:v>
                </c:pt>
                <c:pt idx="7">
                  <c:v>0.415</c:v>
                </c:pt>
                <c:pt idx="8">
                  <c:v>0.437</c:v>
                </c:pt>
                <c:pt idx="9">
                  <c:v>0.419</c:v>
                </c:pt>
                <c:pt idx="10">
                  <c:v>0.415</c:v>
                </c:pt>
                <c:pt idx="12" formatCode="General">
                  <c:v>0.382</c:v>
                </c:pt>
                <c:pt idx="13" formatCode="General">
                  <c:v>0.383</c:v>
                </c:pt>
                <c:pt idx="14" formatCode="General">
                  <c:v>0.387</c:v>
                </c:pt>
                <c:pt idx="15" formatCode="General">
                  <c:v>0.413</c:v>
                </c:pt>
                <c:pt idx="16" formatCode="General">
                  <c:v>0.453</c:v>
                </c:pt>
                <c:pt idx="17" formatCode="General">
                  <c:v>0.4954</c:v>
                </c:pt>
                <c:pt idx="18" formatCode="General">
                  <c:v>0.4877</c:v>
                </c:pt>
                <c:pt idx="19" formatCode="General">
                  <c:v>0.47</c:v>
                </c:pt>
                <c:pt idx="20" formatCode="General">
                  <c:v>0.426</c:v>
                </c:pt>
                <c:pt idx="21" formatCode="General">
                  <c:v>0.416</c:v>
                </c:pt>
                <c:pt idx="22" formatCode="General">
                  <c:v>0.424</c:v>
                </c:pt>
                <c:pt idx="23" formatCode="General">
                  <c:v>0.425</c:v>
                </c:pt>
                <c:pt idx="24" formatCode="General">
                  <c:v>0.426</c:v>
                </c:pt>
                <c:pt idx="25" formatCode="General">
                  <c:v>0.466</c:v>
                </c:pt>
                <c:pt idx="26" formatCode="General">
                  <c:v>0.452</c:v>
                </c:pt>
                <c:pt idx="27" formatCode="General">
                  <c:v>0.444</c:v>
                </c:pt>
                <c:pt idx="28" formatCode="General">
                  <c:v>0.452</c:v>
                </c:pt>
                <c:pt idx="29" formatCode="General">
                  <c:v>0.426</c:v>
                </c:pt>
                <c:pt idx="30" formatCode="General">
                  <c:v>0.42</c:v>
                </c:pt>
                <c:pt idx="31" formatCode="General">
                  <c:v>0.405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25-4843-A5F3-98948A7D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831104"/>
        <c:axId val="881833664"/>
      </c:lineChart>
      <c:catAx>
        <c:axId val="881831104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33664"/>
        <c:crosses val="autoZero"/>
        <c:auto val="0"/>
        <c:lblAlgn val="ctr"/>
        <c:lblOffset val="100"/>
        <c:tickLblSkip val="1"/>
        <c:noMultiLvlLbl val="0"/>
      </c:catAx>
      <c:valAx>
        <c:axId val="88183366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conductivity (mS/cm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00731845620581741"/>
              <c:y val="0.2510937914548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83110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Cyanobacteria depth profiling - South centre of lake</a:t>
            </a:r>
          </a:p>
        </c:rich>
      </c:tx>
      <c:layout>
        <c:manualLayout>
          <c:xMode val="edge"/>
          <c:yMode val="edge"/>
          <c:x val="0.281340206696378"/>
          <c:y val="0.010094213186285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'by date'!$C$284</c:f>
              <c:strCache>
                <c:ptCount val="1"/>
                <c:pt idx="0">
                  <c:v>10 Jul 17</c:v>
                </c:pt>
              </c:strCache>
            </c:strRef>
          </c:tx>
          <c:spPr>
            <a:ln w="25400">
              <a:solidFill>
                <a:schemeClr val="accent1"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'by date'!$I$283:$I$287</c:f>
              <c:numCache>
                <c:formatCode>0.00</c:formatCode>
                <c:ptCount val="5"/>
                <c:pt idx="0">
                  <c:v>0.02</c:v>
                </c:pt>
                <c:pt idx="1">
                  <c:v>0.14</c:v>
                </c:pt>
                <c:pt idx="2">
                  <c:v>0.11</c:v>
                </c:pt>
                <c:pt idx="3">
                  <c:v>8.84</c:v>
                </c:pt>
                <c:pt idx="4">
                  <c:v>11.15</c:v>
                </c:pt>
              </c:numCache>
            </c:numRef>
          </c:xVal>
          <c:yVal>
            <c:numRef>
              <c:f>'by date'!$B$283:$B$287</c:f>
              <c:numCache>
                <c:formatCode>General</c:formatCode>
                <c:ptCount val="5"/>
                <c:pt idx="0">
                  <c:v>0.0</c:v>
                </c:pt>
                <c:pt idx="1">
                  <c:v>4.5</c:v>
                </c:pt>
                <c:pt idx="2">
                  <c:v>6.0</c:v>
                </c:pt>
                <c:pt idx="3">
                  <c:v>7.0</c:v>
                </c:pt>
                <c:pt idx="4">
                  <c:v>8.8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37-4643-BBA5-F801C8C509F5}"/>
            </c:ext>
          </c:extLst>
        </c:ser>
        <c:ser>
          <c:idx val="1"/>
          <c:order val="1"/>
          <c:tx>
            <c:strRef>
              <c:f>'by date'!$C$289</c:f>
              <c:strCache>
                <c:ptCount val="1"/>
                <c:pt idx="0">
                  <c:v>25 Jul 17</c:v>
                </c:pt>
              </c:strCache>
            </c:strRef>
          </c:tx>
          <c:spPr>
            <a:ln w="31750"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marker>
            <c:symbol val="circle"/>
            <c:size val="7"/>
            <c:spPr>
              <a:ln>
                <a:noFill/>
              </a:ln>
              <a:effectLst/>
            </c:spPr>
          </c:marker>
          <c:xVal>
            <c:numRef>
              <c:f>'by date'!$I$288:$I$290</c:f>
              <c:numCache>
                <c:formatCode>General</c:formatCode>
                <c:ptCount val="3"/>
                <c:pt idx="0" formatCode="0.00">
                  <c:v>0.01</c:v>
                </c:pt>
                <c:pt idx="1">
                  <c:v>0.06</c:v>
                </c:pt>
                <c:pt idx="2">
                  <c:v>1.56</c:v>
                </c:pt>
              </c:numCache>
            </c:numRef>
          </c:xVal>
          <c:yVal>
            <c:numRef>
              <c:f>'by date'!$B$288:$B$290</c:f>
              <c:numCache>
                <c:formatCode>General</c:formatCode>
                <c:ptCount val="3"/>
                <c:pt idx="0">
                  <c:v>0.0</c:v>
                </c:pt>
                <c:pt idx="1">
                  <c:v>2.0</c:v>
                </c:pt>
                <c:pt idx="2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7-4643-BBA5-F801C8C509F5}"/>
            </c:ext>
          </c:extLst>
        </c:ser>
        <c:ser>
          <c:idx val="2"/>
          <c:order val="2"/>
          <c:tx>
            <c:strRef>
              <c:f>'by date'!$C$293</c:f>
              <c:strCache>
                <c:ptCount val="1"/>
                <c:pt idx="0">
                  <c:v>1 Aug 17</c:v>
                </c:pt>
              </c:strCache>
            </c:strRef>
          </c:tx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date'!$I$292:$I$296</c:f>
              <c:numCache>
                <c:formatCode>General</c:formatCode>
                <c:ptCount val="5"/>
                <c:pt idx="0">
                  <c:v>0.001</c:v>
                </c:pt>
                <c:pt idx="1">
                  <c:v>0.01</c:v>
                </c:pt>
                <c:pt idx="2">
                  <c:v>0.23</c:v>
                </c:pt>
                <c:pt idx="3">
                  <c:v>14.04</c:v>
                </c:pt>
                <c:pt idx="4">
                  <c:v>5.07</c:v>
                </c:pt>
              </c:numCache>
            </c:numRef>
          </c:xVal>
          <c:yVal>
            <c:numRef>
              <c:f>'by date'!$B$292:$B$296</c:f>
              <c:numCache>
                <c:formatCode>General</c:formatCode>
                <c:ptCount val="5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7.0</c:v>
                </c:pt>
                <c:pt idx="4">
                  <c:v>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37-4643-BBA5-F801C8C509F5}"/>
            </c:ext>
          </c:extLst>
        </c:ser>
        <c:ser>
          <c:idx val="3"/>
          <c:order val="3"/>
          <c:tx>
            <c:strRef>
              <c:f>'by date'!$C$300</c:f>
              <c:strCache>
                <c:ptCount val="1"/>
                <c:pt idx="0">
                  <c:v>14 Aug 17</c:v>
                </c:pt>
              </c:strCache>
            </c:strRef>
          </c:tx>
          <c:spPr>
            <a:ln w="25400">
              <a:solidFill>
                <a:schemeClr val="accent5"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xVal>
            <c:numRef>
              <c:f>'by date'!$I$299:$I$304</c:f>
              <c:numCache>
                <c:formatCode>0.00</c:formatCode>
                <c:ptCount val="6"/>
                <c:pt idx="0">
                  <c:v>0.05</c:v>
                </c:pt>
                <c:pt idx="1">
                  <c:v>0.23</c:v>
                </c:pt>
                <c:pt idx="2">
                  <c:v>0.76</c:v>
                </c:pt>
                <c:pt idx="3">
                  <c:v>1.23</c:v>
                </c:pt>
                <c:pt idx="4">
                  <c:v>12.14</c:v>
                </c:pt>
                <c:pt idx="5">
                  <c:v>5.95</c:v>
                </c:pt>
              </c:numCache>
            </c:numRef>
          </c:xVal>
          <c:yVal>
            <c:numRef>
              <c:f>'by date'!$B$299:$B$304</c:f>
              <c:numCache>
                <c:formatCode>General</c:formatCode>
                <c:ptCount val="6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6.0</c:v>
                </c:pt>
                <c:pt idx="4">
                  <c:v>8.0</c:v>
                </c:pt>
                <c:pt idx="5">
                  <c:v>8.9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37-4643-BBA5-F801C8C509F5}"/>
            </c:ext>
          </c:extLst>
        </c:ser>
        <c:ser>
          <c:idx val="4"/>
          <c:order val="4"/>
          <c:tx>
            <c:strRef>
              <c:f>'by date'!$C$306</c:f>
              <c:strCache>
                <c:ptCount val="1"/>
                <c:pt idx="0">
                  <c:v>21 Sep 17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date'!$I$305:$I$309</c:f>
              <c:numCache>
                <c:formatCode>0.00</c:formatCode>
                <c:ptCount val="5"/>
                <c:pt idx="0">
                  <c:v>0.02</c:v>
                </c:pt>
                <c:pt idx="1">
                  <c:v>0.11</c:v>
                </c:pt>
                <c:pt idx="2">
                  <c:v>1.77</c:v>
                </c:pt>
                <c:pt idx="3">
                  <c:v>3.1</c:v>
                </c:pt>
                <c:pt idx="4">
                  <c:v>3.29</c:v>
                </c:pt>
              </c:numCache>
            </c:numRef>
          </c:xVal>
          <c:yVal>
            <c:numRef>
              <c:f>'by date'!$B$305:$B$309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37-4643-BBA5-F801C8C509F5}"/>
            </c:ext>
          </c:extLst>
        </c:ser>
        <c:ser>
          <c:idx val="5"/>
          <c:order val="5"/>
          <c:tx>
            <c:strRef>
              <c:f>'by date'!$C$311</c:f>
              <c:strCache>
                <c:ptCount val="1"/>
                <c:pt idx="0">
                  <c:v>4 Oct 17</c:v>
                </c:pt>
              </c:strCache>
            </c:strRef>
          </c:tx>
          <c:spPr>
            <a:ln w="25400">
              <a:solidFill>
                <a:srgbClr val="83CC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83CC00"/>
              </a:solidFill>
              <a:ln>
                <a:noFill/>
              </a:ln>
              <a:effectLst/>
            </c:spPr>
          </c:marker>
          <c:xVal>
            <c:numRef>
              <c:f>'by date'!$I$310:$I$316</c:f>
              <c:numCache>
                <c:formatCode>0.00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0.05</c:v>
                </c:pt>
                <c:pt idx="3">
                  <c:v>0.81</c:v>
                </c:pt>
                <c:pt idx="4">
                  <c:v>4.09</c:v>
                </c:pt>
                <c:pt idx="5">
                  <c:v>2.9</c:v>
                </c:pt>
                <c:pt idx="6">
                  <c:v>1.32</c:v>
                </c:pt>
              </c:numCache>
            </c:numRef>
          </c:xVal>
          <c:yVal>
            <c:numRef>
              <c:f>'by date'!$B$310:$B$316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8.0</c:v>
                </c:pt>
                <c:pt idx="6">
                  <c:v>9.1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737-4643-BBA5-F801C8C509F5}"/>
            </c:ext>
          </c:extLst>
        </c:ser>
        <c:ser>
          <c:idx val="6"/>
          <c:order val="6"/>
          <c:tx>
            <c:strRef>
              <c:f>'by date'!$C$318</c:f>
              <c:strCache>
                <c:ptCount val="1"/>
                <c:pt idx="0">
                  <c:v>30 Oct 17</c:v>
                </c:pt>
              </c:strCache>
            </c:strRef>
          </c:tx>
          <c:spPr>
            <a:ln w="25400">
              <a:solidFill>
                <a:srgbClr val="FF6600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  <a:effectLst/>
            </c:spPr>
          </c:marker>
          <c:dPt>
            <c:idx val="9"/>
            <c:bubble3D val="0"/>
            <c:spPr>
              <a:ln w="25400">
                <a:solidFill>
                  <a:srgbClr val="FF6600">
                    <a:alpha val="65000"/>
                  </a:srgb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7D-1E4F-B27C-BF2999080DF5}"/>
              </c:ext>
            </c:extLst>
          </c:dPt>
          <c:xVal>
            <c:numRef>
              <c:f>'by date'!$I$317:$I$326</c:f>
              <c:numCache>
                <c:formatCode>0.00</c:formatCode>
                <c:ptCount val="10"/>
                <c:pt idx="0">
                  <c:v>0.04</c:v>
                </c:pt>
                <c:pt idx="1">
                  <c:v>0.05</c:v>
                </c:pt>
                <c:pt idx="2">
                  <c:v>0.06</c:v>
                </c:pt>
                <c:pt idx="3">
                  <c:v>0.09</c:v>
                </c:pt>
                <c:pt idx="4">
                  <c:v>0.21</c:v>
                </c:pt>
                <c:pt idx="5">
                  <c:v>2.28</c:v>
                </c:pt>
                <c:pt idx="6">
                  <c:v>1.67</c:v>
                </c:pt>
                <c:pt idx="7">
                  <c:v>1.53</c:v>
                </c:pt>
                <c:pt idx="8">
                  <c:v>1.45</c:v>
                </c:pt>
                <c:pt idx="9">
                  <c:v>12.35</c:v>
                </c:pt>
              </c:numCache>
            </c:numRef>
          </c:xVal>
          <c:yVal>
            <c:numRef>
              <c:f>'by date'!$B$317:$B$326</c:f>
              <c:numCache>
                <c:formatCode>General</c:formatCode>
                <c:ptCount val="10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8.0</c:v>
                </c:pt>
                <c:pt idx="6">
                  <c:v>10.0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737-4643-BBA5-F801C8C509F5}"/>
            </c:ext>
          </c:extLst>
        </c:ser>
        <c:ser>
          <c:idx val="7"/>
          <c:order val="7"/>
          <c:tx>
            <c:strRef>
              <c:f>'by date'!$C$328</c:f>
              <c:strCache>
                <c:ptCount val="1"/>
                <c:pt idx="0">
                  <c:v>22 Nov 17</c:v>
                </c:pt>
              </c:strCache>
            </c:strRef>
          </c:tx>
          <c:spPr>
            <a:ln w="25400">
              <a:solidFill>
                <a:srgbClr val="FF00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3C58"/>
              </a:solidFill>
              <a:ln>
                <a:noFill/>
              </a:ln>
              <a:effectLst/>
            </c:spPr>
          </c:marker>
          <c:xVal>
            <c:numRef>
              <c:f>'by date'!$I$327:$I$331</c:f>
              <c:numCache>
                <c:formatCode>0.00</c:formatCode>
                <c:ptCount val="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0.02</c:v>
                </c:pt>
              </c:numCache>
            </c:numRef>
          </c:xVal>
          <c:yVal>
            <c:numRef>
              <c:f>'by date'!$B$327:$B$331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6.7</c:v>
                </c:pt>
                <c:pt idx="4">
                  <c:v>8.6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737-4643-BBA5-F801C8C509F5}"/>
            </c:ext>
          </c:extLst>
        </c:ser>
        <c:ser>
          <c:idx val="8"/>
          <c:order val="8"/>
          <c:tx>
            <c:strRef>
              <c:f>'by date'!$C$333</c:f>
              <c:strCache>
                <c:ptCount val="1"/>
                <c:pt idx="0">
                  <c:v>20 Jun 18</c:v>
                </c:pt>
              </c:strCache>
            </c:strRef>
          </c:tx>
          <c:spPr>
            <a:ln w="25400">
              <a:solidFill>
                <a:srgbClr val="FF00FF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00FF"/>
              </a:solidFill>
              <a:ln>
                <a:noFill/>
              </a:ln>
              <a:effectLst/>
            </c:spPr>
          </c:marker>
          <c:xVal>
            <c:numRef>
              <c:f>'by date'!$I$332:$I$335</c:f>
              <c:numCache>
                <c:formatCode>0.00</c:formatCode>
                <c:ptCount val="4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0.02</c:v>
                </c:pt>
              </c:numCache>
            </c:numRef>
          </c:xVal>
          <c:yVal>
            <c:numRef>
              <c:f>'by date'!$B$332:$B$335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B2-E344-9F98-1BB49F87E450}"/>
            </c:ext>
          </c:extLst>
        </c:ser>
        <c:ser>
          <c:idx val="9"/>
          <c:order val="9"/>
          <c:tx>
            <c:strRef>
              <c:f>'by date'!$C$337</c:f>
              <c:strCache>
                <c:ptCount val="1"/>
                <c:pt idx="0">
                  <c:v>11 Jul 18</c:v>
                </c:pt>
              </c:strCache>
            </c:strRef>
          </c:tx>
          <c:spPr>
            <a:ln w="31750">
              <a:solidFill>
                <a:srgbClr val="FFFF00"/>
              </a:solidFill>
            </a:ln>
            <a:effectLst/>
          </c:spPr>
          <c:marker>
            <c:symbol val="circle"/>
            <c:size val="7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xVal>
            <c:numRef>
              <c:f>'by date'!$I$336:$I$340</c:f>
              <c:numCache>
                <c:formatCode>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0.18</c:v>
                </c:pt>
                <c:pt idx="3">
                  <c:v>0.07</c:v>
                </c:pt>
                <c:pt idx="4">
                  <c:v>0.04</c:v>
                </c:pt>
              </c:numCache>
            </c:numRef>
          </c:xVal>
          <c:yVal>
            <c:numRef>
              <c:f>'by date'!$B$336:$B$340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D8-2143-9449-F1DEB039318F}"/>
            </c:ext>
          </c:extLst>
        </c:ser>
        <c:ser>
          <c:idx val="10"/>
          <c:order val="10"/>
          <c:tx>
            <c:strRef>
              <c:f>'by date'!$C$342</c:f>
              <c:strCache>
                <c:ptCount val="1"/>
                <c:pt idx="0">
                  <c:v>25 Jul 18</c:v>
                </c:pt>
              </c:strCache>
            </c:strRef>
          </c:tx>
          <c:spPr>
            <a:ln w="25400">
              <a:solidFill>
                <a:srgbClr val="00D0F0"/>
              </a:solidFill>
            </a:ln>
            <a:effectLst/>
          </c:spPr>
          <c:marker>
            <c:symbol val="circle"/>
            <c:size val="7"/>
            <c:spPr>
              <a:solidFill>
                <a:srgbClr val="00D0F0"/>
              </a:solidFill>
              <a:ln>
                <a:noFill/>
              </a:ln>
              <a:effectLst/>
            </c:spPr>
          </c:marker>
          <c:xVal>
            <c:numRef>
              <c:f>'by date'!$I$341:$I$347</c:f>
              <c:numCache>
                <c:formatCode>0.00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0.14</c:v>
                </c:pt>
                <c:pt idx="3">
                  <c:v>0.38</c:v>
                </c:pt>
                <c:pt idx="4">
                  <c:v>0.29</c:v>
                </c:pt>
                <c:pt idx="5">
                  <c:v>0.13</c:v>
                </c:pt>
                <c:pt idx="6">
                  <c:v>0.06</c:v>
                </c:pt>
              </c:numCache>
            </c:numRef>
          </c:xVal>
          <c:yVal>
            <c:numRef>
              <c:f>'by date'!$B$341:$B$347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F-6545-BF90-18DC8551EC79}"/>
            </c:ext>
          </c:extLst>
        </c:ser>
        <c:ser>
          <c:idx val="11"/>
          <c:order val="11"/>
          <c:tx>
            <c:strRef>
              <c:f>'by date'!$C$349</c:f>
              <c:strCache>
                <c:ptCount val="1"/>
                <c:pt idx="0">
                  <c:v>8 Aug 18</c:v>
                </c:pt>
              </c:strCache>
            </c:strRef>
          </c:tx>
          <c:spPr>
            <a:ln w="25400">
              <a:solidFill>
                <a:srgbClr val="FF9300">
                  <a:alpha val="60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9300"/>
              </a:solidFill>
              <a:ln>
                <a:noFill/>
              </a:ln>
              <a:effectLst/>
            </c:spPr>
          </c:marker>
          <c:xVal>
            <c:numRef>
              <c:f>'by date'!$I$348:$I$352</c:f>
              <c:numCache>
                <c:formatCode>0.00</c:formatCode>
                <c:ptCount val="5"/>
                <c:pt idx="0">
                  <c:v>0.02</c:v>
                </c:pt>
                <c:pt idx="1">
                  <c:v>0.25</c:v>
                </c:pt>
                <c:pt idx="2">
                  <c:v>0.41</c:v>
                </c:pt>
                <c:pt idx="3">
                  <c:v>0.13</c:v>
                </c:pt>
                <c:pt idx="4">
                  <c:v>0.27</c:v>
                </c:pt>
              </c:numCache>
            </c:numRef>
          </c:xVal>
          <c:yVal>
            <c:numRef>
              <c:f>'by date'!$B$348:$B$352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3.5</c:v>
                </c:pt>
                <c:pt idx="3">
                  <c:v>6.0</c:v>
                </c:pt>
                <c:pt idx="4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7D-1E4F-B27C-BF2999080DF5}"/>
            </c:ext>
          </c:extLst>
        </c:ser>
        <c:ser>
          <c:idx val="12"/>
          <c:order val="12"/>
          <c:tx>
            <c:strRef>
              <c:f>'by date'!$C$354</c:f>
              <c:strCache>
                <c:ptCount val="1"/>
                <c:pt idx="0">
                  <c:v>20 Aug 18</c:v>
                </c:pt>
              </c:strCache>
            </c:strRef>
          </c:tx>
          <c:spPr>
            <a:ln w="25400">
              <a:solidFill>
                <a:srgbClr val="9437FF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9437FF"/>
              </a:solidFill>
              <a:ln>
                <a:noFill/>
              </a:ln>
              <a:effectLst/>
            </c:spPr>
          </c:marker>
          <c:xVal>
            <c:numRef>
              <c:f>'by date'!$I$353:$I$358</c:f>
              <c:numCache>
                <c:formatCode>0.00</c:formatCode>
                <c:ptCount val="6"/>
                <c:pt idx="0" formatCode="General">
                  <c:v>0.001</c:v>
                </c:pt>
                <c:pt idx="1">
                  <c:v>0.01</c:v>
                </c:pt>
                <c:pt idx="2">
                  <c:v>0.15</c:v>
                </c:pt>
                <c:pt idx="3">
                  <c:v>0.08</c:v>
                </c:pt>
                <c:pt idx="4">
                  <c:v>0.24</c:v>
                </c:pt>
                <c:pt idx="5">
                  <c:v>0.17</c:v>
                </c:pt>
              </c:numCache>
            </c:numRef>
          </c:xVal>
          <c:yVal>
            <c:numRef>
              <c:f>'by date'!$B$353:$B$358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7D-1E4F-B27C-BF2999080DF5}"/>
            </c:ext>
          </c:extLst>
        </c:ser>
        <c:ser>
          <c:idx val="13"/>
          <c:order val="13"/>
          <c:tx>
            <c:strRef>
              <c:f>'by date'!$C$360</c:f>
              <c:strCache>
                <c:ptCount val="1"/>
                <c:pt idx="0">
                  <c:v>5 Sep 18</c:v>
                </c:pt>
              </c:strCache>
            </c:strRef>
          </c:tx>
          <c:spPr>
            <a:ln w="25400">
              <a:solidFill>
                <a:srgbClr val="0080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008000"/>
              </a:solidFill>
              <a:ln>
                <a:noFill/>
              </a:ln>
              <a:effectLst/>
            </c:spPr>
          </c:marker>
          <c:xVal>
            <c:numRef>
              <c:f>'by date'!$I$359:$I$365</c:f>
              <c:numCache>
                <c:formatCode>0.00</c:formatCode>
                <c:ptCount val="7"/>
                <c:pt idx="0" formatCode="General">
                  <c:v>0.001</c:v>
                </c:pt>
                <c:pt idx="1">
                  <c:v>0.05</c:v>
                </c:pt>
                <c:pt idx="2">
                  <c:v>0.22</c:v>
                </c:pt>
                <c:pt idx="3">
                  <c:v>0.25</c:v>
                </c:pt>
                <c:pt idx="4">
                  <c:v>0.03</c:v>
                </c:pt>
                <c:pt idx="5">
                  <c:v>0.06</c:v>
                </c:pt>
                <c:pt idx="6">
                  <c:v>0.26</c:v>
                </c:pt>
              </c:numCache>
            </c:numRef>
          </c:xVal>
          <c:yVal>
            <c:numRef>
              <c:f>'by date'!$B$359:$B$365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8.0</c:v>
                </c:pt>
                <c:pt idx="6">
                  <c:v>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57D-1E4F-B27C-BF2999080DF5}"/>
            </c:ext>
          </c:extLst>
        </c:ser>
        <c:ser>
          <c:idx val="14"/>
          <c:order val="14"/>
          <c:tx>
            <c:strRef>
              <c:f>'by date'!$C$367</c:f>
              <c:strCache>
                <c:ptCount val="1"/>
                <c:pt idx="0">
                  <c:v>18 Sep 18</c:v>
                </c:pt>
              </c:strCache>
            </c:strRef>
          </c:tx>
          <c:spPr>
            <a:ln w="25400">
              <a:solidFill>
                <a:srgbClr val="CCFF66"/>
              </a:solidFill>
            </a:ln>
            <a:effectLst/>
          </c:spPr>
          <c:marker>
            <c:symbol val="circle"/>
            <c:size val="7"/>
            <c:spPr>
              <a:solidFill>
                <a:srgbClr val="CCFF66"/>
              </a:solidFill>
              <a:ln>
                <a:noFill/>
              </a:ln>
              <a:effectLst/>
            </c:spPr>
          </c:marker>
          <c:xVal>
            <c:numRef>
              <c:f>'by date'!$I$366:$I$372</c:f>
              <c:numCache>
                <c:formatCode>0.00</c:formatCode>
                <c:ptCount val="7"/>
                <c:pt idx="0">
                  <c:v>0.04</c:v>
                </c:pt>
                <c:pt idx="1">
                  <c:v>0.27</c:v>
                </c:pt>
                <c:pt idx="2">
                  <c:v>0.45</c:v>
                </c:pt>
                <c:pt idx="3">
                  <c:v>0.55</c:v>
                </c:pt>
                <c:pt idx="4">
                  <c:v>0.09</c:v>
                </c:pt>
                <c:pt idx="5">
                  <c:v>0.33</c:v>
                </c:pt>
                <c:pt idx="6">
                  <c:v>0.64</c:v>
                </c:pt>
              </c:numCache>
            </c:numRef>
          </c:xVal>
          <c:yVal>
            <c:numRef>
              <c:f>'by date'!$B$366:$B$372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4.2</c:v>
                </c:pt>
                <c:pt idx="4">
                  <c:v>6.0</c:v>
                </c:pt>
                <c:pt idx="5">
                  <c:v>8.0</c:v>
                </c:pt>
                <c:pt idx="6">
                  <c:v>9.2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7D-1E4F-B27C-BF2999080DF5}"/>
            </c:ext>
          </c:extLst>
        </c:ser>
        <c:ser>
          <c:idx val="15"/>
          <c:order val="15"/>
          <c:tx>
            <c:strRef>
              <c:f>'by date'!$C$374</c:f>
              <c:strCache>
                <c:ptCount val="1"/>
                <c:pt idx="0">
                  <c:v>11 Oct 18</c:v>
                </c:pt>
              </c:strCache>
            </c:strRef>
          </c:tx>
          <c:spPr>
            <a:ln w="25400">
              <a:solidFill>
                <a:schemeClr val="accent4">
                  <a:lumMod val="40000"/>
                  <a:lumOff val="60000"/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date'!$I$373:$I$377</c:f>
              <c:numCache>
                <c:formatCode>0.00</c:formatCode>
                <c:ptCount val="5"/>
                <c:pt idx="0">
                  <c:v>0.27</c:v>
                </c:pt>
                <c:pt idx="1">
                  <c:v>0.37</c:v>
                </c:pt>
                <c:pt idx="2">
                  <c:v>0.29</c:v>
                </c:pt>
                <c:pt idx="3">
                  <c:v>0.31</c:v>
                </c:pt>
                <c:pt idx="4">
                  <c:v>0.45</c:v>
                </c:pt>
              </c:numCache>
            </c:numRef>
          </c:xVal>
          <c:yVal>
            <c:numRef>
              <c:f>'by date'!$B$373:$B$377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8.0</c:v>
                </c:pt>
                <c:pt idx="4">
                  <c:v>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57D-1E4F-B27C-BF2999080DF5}"/>
            </c:ext>
          </c:extLst>
        </c:ser>
        <c:ser>
          <c:idx val="16"/>
          <c:order val="16"/>
          <c:tx>
            <c:strRef>
              <c:f>'by date'!$C$379</c:f>
              <c:strCache>
                <c:ptCount val="1"/>
                <c:pt idx="0">
                  <c:v>4 Dec 18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xVal>
            <c:numRef>
              <c:f>'by date'!$I$378:$I$381</c:f>
              <c:numCache>
                <c:formatCode>0.00</c:formatCode>
                <c:ptCount val="4"/>
                <c:pt idx="0">
                  <c:v>0.24</c:v>
                </c:pt>
                <c:pt idx="1">
                  <c:v>0.24</c:v>
                </c:pt>
                <c:pt idx="2">
                  <c:v>0.27</c:v>
                </c:pt>
                <c:pt idx="3">
                  <c:v>0.21</c:v>
                </c:pt>
              </c:numCache>
            </c:numRef>
          </c:xVal>
          <c:yVal>
            <c:numRef>
              <c:f>'by date'!$B$378:$B$381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57D-1E4F-B27C-BF2999080DF5}"/>
            </c:ext>
          </c:extLst>
        </c:ser>
        <c:ser>
          <c:idx val="17"/>
          <c:order val="17"/>
          <c:tx>
            <c:strRef>
              <c:f>'by date'!$C$383</c:f>
              <c:strCache>
                <c:ptCount val="1"/>
                <c:pt idx="0">
                  <c:v>16 May 19</c:v>
                </c:pt>
              </c:strCache>
            </c:strRef>
          </c:tx>
          <c:spPr>
            <a:ln w="22225">
              <a:solidFill>
                <a:schemeClr val="bg2">
                  <a:lumMod val="50000"/>
                  <a:alpha val="5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date'!$I$382:$I$385</c:f>
              <c:numCache>
                <c:formatCode>0.00</c:formatCode>
                <c:ptCount val="4"/>
                <c:pt idx="0">
                  <c:v>0.06</c:v>
                </c:pt>
                <c:pt idx="1">
                  <c:v>0.12</c:v>
                </c:pt>
                <c:pt idx="2">
                  <c:v>0.22</c:v>
                </c:pt>
                <c:pt idx="3">
                  <c:v>0.08</c:v>
                </c:pt>
              </c:numCache>
            </c:numRef>
          </c:xVal>
          <c:yVal>
            <c:numRef>
              <c:f>'by date'!$B$382:$B$385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57D-1E4F-B27C-BF2999080DF5}"/>
            </c:ext>
          </c:extLst>
        </c:ser>
        <c:ser>
          <c:idx val="18"/>
          <c:order val="18"/>
          <c:tx>
            <c:strRef>
              <c:f>'by date'!$C$387</c:f>
              <c:strCache>
                <c:ptCount val="1"/>
                <c:pt idx="0">
                  <c:v>26 Jun 19</c:v>
                </c:pt>
              </c:strCache>
            </c:strRef>
          </c:tx>
          <c:spPr>
            <a:ln w="25400">
              <a:solidFill>
                <a:srgbClr val="941100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941100">
                  <a:alpha val="90000"/>
                </a:srgbClr>
              </a:solidFill>
              <a:ln>
                <a:noFill/>
              </a:ln>
              <a:effectLst/>
            </c:spPr>
          </c:marker>
          <c:xVal>
            <c:numRef>
              <c:f>'by date'!$I$386:$I$389</c:f>
              <c:numCache>
                <c:formatCode>0.00</c:formatCode>
                <c:ptCount val="4"/>
                <c:pt idx="0">
                  <c:v>0.15</c:v>
                </c:pt>
                <c:pt idx="1">
                  <c:v>0.31</c:v>
                </c:pt>
                <c:pt idx="2">
                  <c:v>0.13</c:v>
                </c:pt>
                <c:pt idx="3">
                  <c:v>0.28</c:v>
                </c:pt>
              </c:numCache>
            </c:numRef>
          </c:xVal>
          <c:yVal>
            <c:numRef>
              <c:f>'by date'!$B$386:$B$389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57D-1E4F-B27C-BF2999080DF5}"/>
            </c:ext>
          </c:extLst>
        </c:ser>
        <c:ser>
          <c:idx val="19"/>
          <c:order val="19"/>
          <c:tx>
            <c:strRef>
              <c:f>'by date'!$C$391</c:f>
              <c:strCache>
                <c:ptCount val="1"/>
                <c:pt idx="0">
                  <c:v>9 Jul 19</c:v>
                </c:pt>
              </c:strCache>
            </c:strRef>
          </c:tx>
          <c:spPr>
            <a:ln w="25400">
              <a:solidFill>
                <a:srgbClr val="D9B1B0"/>
              </a:solidFill>
            </a:ln>
            <a:effectLst/>
          </c:spPr>
          <c:marker>
            <c:symbol val="circle"/>
            <c:size val="7"/>
            <c:spPr>
              <a:solidFill>
                <a:srgbClr val="D9B1B0"/>
              </a:solidFill>
              <a:ln w="6350">
                <a:solidFill>
                  <a:srgbClr val="D9757A"/>
                </a:solidFill>
              </a:ln>
              <a:effectLst/>
            </c:spPr>
          </c:marker>
          <c:xVal>
            <c:numRef>
              <c:f>'by date'!$I$390:$I$394</c:f>
              <c:numCache>
                <c:formatCode>0.00</c:formatCode>
                <c:ptCount val="5"/>
                <c:pt idx="0">
                  <c:v>0.06</c:v>
                </c:pt>
                <c:pt idx="1">
                  <c:v>0.24</c:v>
                </c:pt>
                <c:pt idx="2">
                  <c:v>0.32</c:v>
                </c:pt>
                <c:pt idx="3">
                  <c:v>0.38</c:v>
                </c:pt>
                <c:pt idx="4">
                  <c:v>0.29</c:v>
                </c:pt>
              </c:numCache>
            </c:numRef>
          </c:xVal>
          <c:yVal>
            <c:numRef>
              <c:f>'by date'!$B$390:$B$394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8.6</c:v>
                </c:pt>
                <c:pt idx="4">
                  <c:v>9.8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57D-1E4F-B27C-BF2999080DF5}"/>
            </c:ext>
          </c:extLst>
        </c:ser>
        <c:ser>
          <c:idx val="20"/>
          <c:order val="20"/>
          <c:tx>
            <c:strRef>
              <c:f>'by date'!$C$396</c:f>
              <c:strCache>
                <c:ptCount val="1"/>
                <c:pt idx="0">
                  <c:v>24 Jul 19</c:v>
                </c:pt>
              </c:strCache>
            </c:strRef>
          </c:tx>
          <c:spPr>
            <a:ln w="25400">
              <a:solidFill>
                <a:srgbClr val="6ED098"/>
              </a:solidFill>
            </a:ln>
            <a:effectLst/>
          </c:spPr>
          <c:marker>
            <c:symbol val="circle"/>
            <c:size val="7"/>
            <c:spPr>
              <a:solidFill>
                <a:srgbClr val="6ED098"/>
              </a:solidFill>
              <a:ln>
                <a:noFill/>
              </a:ln>
              <a:effectLst/>
            </c:spPr>
          </c:marker>
          <c:xVal>
            <c:numRef>
              <c:f>'by date'!$I$395:$I$398</c:f>
              <c:numCache>
                <c:formatCode>0.00</c:formatCode>
                <c:ptCount val="4"/>
                <c:pt idx="0">
                  <c:v>0.12</c:v>
                </c:pt>
                <c:pt idx="1">
                  <c:v>0.29</c:v>
                </c:pt>
                <c:pt idx="2">
                  <c:v>0.19</c:v>
                </c:pt>
                <c:pt idx="3">
                  <c:v>0.25</c:v>
                </c:pt>
              </c:numCache>
            </c:numRef>
          </c:xVal>
          <c:yVal>
            <c:numRef>
              <c:f>'by date'!$B$395:$B$398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57D-1E4F-B27C-BF2999080DF5}"/>
            </c:ext>
          </c:extLst>
        </c:ser>
        <c:ser>
          <c:idx val="21"/>
          <c:order val="21"/>
          <c:tx>
            <c:strRef>
              <c:f>'by date'!$C$400</c:f>
              <c:strCache>
                <c:ptCount val="1"/>
                <c:pt idx="0">
                  <c:v>6/Aug/19</c:v>
                </c:pt>
              </c:strCache>
            </c:strRef>
          </c:tx>
          <c:spPr>
            <a:ln w="25400">
              <a:solidFill>
                <a:srgbClr val="D2DF7B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D2DF7B"/>
              </a:solidFill>
              <a:ln>
                <a:noFill/>
              </a:ln>
              <a:effectLst/>
            </c:spPr>
          </c:marker>
          <c:xVal>
            <c:numRef>
              <c:f>'by date'!$I$399:$I$403</c:f>
              <c:numCache>
                <c:formatCode>0.00</c:formatCode>
                <c:ptCount val="5"/>
                <c:pt idx="0">
                  <c:v>0.1</c:v>
                </c:pt>
                <c:pt idx="1">
                  <c:v>0.36</c:v>
                </c:pt>
                <c:pt idx="2">
                  <c:v>0.61</c:v>
                </c:pt>
                <c:pt idx="3">
                  <c:v>0.31</c:v>
                </c:pt>
                <c:pt idx="4">
                  <c:v>0.35</c:v>
                </c:pt>
              </c:numCache>
            </c:numRef>
          </c:xVal>
          <c:yVal>
            <c:numRef>
              <c:f>'by date'!$B$399:$B$403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4.3</c:v>
                </c:pt>
                <c:pt idx="3">
                  <c:v>6.0</c:v>
                </c:pt>
                <c:pt idx="4">
                  <c:v>9.7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906720"/>
        <c:axId val="781012320"/>
      </c:scatterChart>
      <c:valAx>
        <c:axId val="780906720"/>
        <c:scaling>
          <c:logBase val="10.0"/>
          <c:orientation val="minMax"/>
          <c:min val="0.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phycocyanin (PC-RFU) (log scale)</a:t>
                </a:r>
              </a:p>
            </c:rich>
          </c:tx>
          <c:layout>
            <c:manualLayout>
              <c:xMode val="edge"/>
              <c:yMode val="edge"/>
              <c:x val="0.3469511944287"/>
              <c:y val="0.96234858481515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781012320"/>
        <c:crosses val="max"/>
        <c:crossBetween val="midCat"/>
      </c:valAx>
      <c:valAx>
        <c:axId val="781012320"/>
        <c:scaling>
          <c:orientation val="maxMin"/>
          <c:max val="2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"/>
              <c:y val="0.4455951317596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80906720"/>
        <c:crossesAt val="0.001"/>
        <c:crossBetween val="midCat"/>
      </c:valAx>
      <c:spPr>
        <a:effectLst/>
      </c:spPr>
    </c:plotArea>
    <c:legend>
      <c:legendPos val="r"/>
      <c:layout>
        <c:manualLayout>
          <c:xMode val="edge"/>
          <c:yMode val="edge"/>
          <c:x val="0.859667682420845"/>
          <c:y val="0.0130455522623485"/>
          <c:w val="0.129475672343986"/>
          <c:h val="0.8641934095756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Cyanobacteria depth profiling - Mid centre of lake</a:t>
            </a:r>
          </a:p>
        </c:rich>
      </c:tx>
      <c:layout>
        <c:manualLayout>
          <c:xMode val="edge"/>
          <c:yMode val="edge"/>
          <c:x val="0.290618255833234"/>
          <c:y val="0.012113055823542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1"/>
          <c:order val="0"/>
          <c:tx>
            <c:strRef>
              <c:f>'by date'!$C$410</c:f>
              <c:strCache>
                <c:ptCount val="1"/>
                <c:pt idx="0">
                  <c:v>11 Jul 18</c:v>
                </c:pt>
              </c:strCache>
            </c:strRef>
          </c:tx>
          <c:spPr>
            <a:ln w="31750">
              <a:solidFill>
                <a:srgbClr val="FFFF00"/>
              </a:solidFill>
            </a:ln>
            <a:effectLst/>
          </c:spPr>
          <c:marker>
            <c:symbol val="circle"/>
            <c:size val="7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xVal>
            <c:numRef>
              <c:f>'by date'!$I$409:$I$412</c:f>
              <c:numCache>
                <c:formatCode>0.00</c:formatCode>
                <c:ptCount val="4"/>
                <c:pt idx="0">
                  <c:v>0.02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</c:numCache>
            </c:numRef>
          </c:xVal>
          <c:yVal>
            <c:numRef>
              <c:f>'by date'!$B$409:$B$412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F28-3444-8541-DAD9DA80D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214832"/>
        <c:axId val="761801664"/>
      </c:scatterChart>
      <c:valAx>
        <c:axId val="78221483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  </a:t>
                </a:r>
                <a:r>
                  <a:rPr lang="en-US" sz="1200" b="0" i="0" baseline="0">
                    <a:effectLst/>
                  </a:rPr>
                  <a:t>phycocyanin (PC-RFU) (log scale)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1341438499767"/>
              <c:y val="0.95629205690338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61801664"/>
        <c:crosses val="max"/>
        <c:crossBetween val="midCat"/>
      </c:valAx>
      <c:valAx>
        <c:axId val="761801664"/>
        <c:scaling>
          <c:orientation val="maxMin"/>
          <c:max val="2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"/>
              <c:y val="0.4072370989578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82214832"/>
        <c:crossesAt val="0.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94056214867"/>
          <c:y val="0.0346689270840897"/>
          <c:w val="0.86094510510091"/>
          <c:h val="0.830062876302371"/>
        </c:manualLayout>
      </c:layout>
      <c:barChart>
        <c:barDir val="col"/>
        <c:grouping val="clustered"/>
        <c:varyColors val="0"/>
        <c:ser>
          <c:idx val="0"/>
          <c:order val="0"/>
          <c:tx>
            <c:v>Wet sampling event</c:v>
          </c:tx>
          <c:spPr>
            <a:pattFill prst="zigZag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'In situ chemistry'!$AU$28:$AU$34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A4a</c:v>
                </c:pt>
                <c:pt idx="3">
                  <c:v>A5a</c:v>
                </c:pt>
                <c:pt idx="4">
                  <c:v>A7</c:v>
                </c:pt>
                <c:pt idx="5">
                  <c:v>A8</c:v>
                </c:pt>
                <c:pt idx="6">
                  <c:v>A9</c:v>
                </c:pt>
              </c:strCache>
            </c:strRef>
          </c:cat>
          <c:val>
            <c:numRef>
              <c:f>'In situ chemistry'!$AV$35:$AV$41</c:f>
              <c:numCache>
                <c:formatCode>0</c:formatCode>
                <c:ptCount val="7"/>
                <c:pt idx="0">
                  <c:v>8.0</c:v>
                </c:pt>
                <c:pt idx="1">
                  <c:v>111.0</c:v>
                </c:pt>
                <c:pt idx="2">
                  <c:v>2.0</c:v>
                </c:pt>
                <c:pt idx="3">
                  <c:v>152.0</c:v>
                </c:pt>
                <c:pt idx="4">
                  <c:v>1.0</c:v>
                </c:pt>
                <c:pt idx="5">
                  <c:v>1.0</c:v>
                </c:pt>
                <c:pt idx="6">
                  <c:v>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A-0B41-8EE2-C9C2B3328DAD}"/>
            </c:ext>
          </c:extLst>
        </c:ser>
        <c:ser>
          <c:idx val="1"/>
          <c:order val="1"/>
          <c:tx>
            <c:v>Dry sampling event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'In situ chemistry'!$AU$28:$AU$34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A4a</c:v>
                </c:pt>
                <c:pt idx="3">
                  <c:v>A5a</c:v>
                </c:pt>
                <c:pt idx="4">
                  <c:v>A7</c:v>
                </c:pt>
                <c:pt idx="5">
                  <c:v>A8</c:v>
                </c:pt>
                <c:pt idx="6">
                  <c:v>A9</c:v>
                </c:pt>
              </c:strCache>
            </c:strRef>
          </c:cat>
          <c:val>
            <c:numRef>
              <c:f>'In situ chemistry'!$AV$28:$AV$34</c:f>
              <c:numCache>
                <c:formatCode>0</c:formatCode>
                <c:ptCount val="7"/>
                <c:pt idx="0">
                  <c:v>30.0</c:v>
                </c:pt>
                <c:pt idx="1">
                  <c:v>7.0</c:v>
                </c:pt>
                <c:pt idx="2">
                  <c:v>100.0</c:v>
                </c:pt>
                <c:pt idx="3">
                  <c:v>58.0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A-0B41-8EE2-C9C2B33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504176"/>
        <c:axId val="744312608"/>
      </c:barChart>
      <c:catAx>
        <c:axId val="74350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</a:t>
                </a:r>
              </a:p>
            </c:rich>
          </c:tx>
          <c:layout>
            <c:manualLayout>
              <c:xMode val="edge"/>
              <c:yMode val="edge"/>
              <c:x val="0.513637253483969"/>
              <c:y val="0.9413844944145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44312608"/>
        <c:crosses val="autoZero"/>
        <c:auto val="1"/>
        <c:lblAlgn val="ctr"/>
        <c:lblOffset val="100"/>
        <c:noMultiLvlLbl val="0"/>
      </c:catAx>
      <c:valAx>
        <c:axId val="744312608"/>
        <c:scaling>
          <c:orientation val="minMax"/>
          <c:max val="2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counts (cfu/100 mL)</a:t>
                </a:r>
              </a:p>
            </c:rich>
          </c:tx>
          <c:layout>
            <c:manualLayout>
              <c:xMode val="edge"/>
              <c:yMode val="edge"/>
              <c:x val="0.0048101266422073"/>
              <c:y val="0.253054180787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4350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8163126232107"/>
          <c:y val="0.687456008767216"/>
          <c:w val="0.277630709628609"/>
          <c:h val="0.09210131782080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Cyanobacteria depth profiling - North centre of lake</a:t>
            </a:r>
          </a:p>
        </c:rich>
      </c:tx>
      <c:layout>
        <c:manualLayout>
          <c:xMode val="edge"/>
          <c:yMode val="edge"/>
          <c:x val="0.282712129161211"/>
          <c:y val="0.010094213186285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'by date'!$C$418</c:f>
              <c:strCache>
                <c:ptCount val="1"/>
                <c:pt idx="0">
                  <c:v>27/Jun/17</c:v>
                </c:pt>
              </c:strCache>
            </c:strRef>
          </c:tx>
          <c:spPr>
            <a:ln w="25400">
              <a:solidFill>
                <a:schemeClr val="accent4">
                  <a:shade val="76000"/>
                  <a:shade val="95000"/>
                  <a:satMod val="105000"/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xVal>
            <c:numRef>
              <c:f>'by date'!$I$417:$I$422</c:f>
              <c:numCache>
                <c:formatCode>0.00</c:formatCode>
                <c:ptCount val="6"/>
                <c:pt idx="0" formatCode="General">
                  <c:v>0.001</c:v>
                </c:pt>
                <c:pt idx="1">
                  <c:v>0.02</c:v>
                </c:pt>
                <c:pt idx="2">
                  <c:v>0.02</c:v>
                </c:pt>
                <c:pt idx="3">
                  <c:v>1.97</c:v>
                </c:pt>
                <c:pt idx="4">
                  <c:v>24.0</c:v>
                </c:pt>
                <c:pt idx="5">
                  <c:v>17.14</c:v>
                </c:pt>
              </c:numCache>
            </c:numRef>
          </c:xVal>
          <c:yVal>
            <c:numRef>
              <c:f>'by date'!$B$417:$B$422</c:f>
              <c:numCache>
                <c:formatCode>General</c:formatCode>
                <c:ptCount val="6"/>
                <c:pt idx="0">
                  <c:v>0.0</c:v>
                </c:pt>
                <c:pt idx="1">
                  <c:v>1.5</c:v>
                </c:pt>
                <c:pt idx="2">
                  <c:v>5.0</c:v>
                </c:pt>
                <c:pt idx="3">
                  <c:v>7.0</c:v>
                </c:pt>
                <c:pt idx="4">
                  <c:v>8.0</c:v>
                </c:pt>
                <c:pt idx="5">
                  <c:v>8.8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0A-164A-968A-65416BF77495}"/>
            </c:ext>
          </c:extLst>
        </c:ser>
        <c:ser>
          <c:idx val="0"/>
          <c:order val="1"/>
          <c:tx>
            <c:strRef>
              <c:f>'by date'!$C$424</c:f>
              <c:strCache>
                <c:ptCount val="1"/>
                <c:pt idx="0">
                  <c:v>10/Jul/17</c:v>
                </c:pt>
              </c:strCache>
            </c:strRef>
          </c:tx>
          <c:spPr>
            <a:ln w="25400">
              <a:solidFill>
                <a:schemeClr val="accent1"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xVal>
            <c:numRef>
              <c:f>'by date'!$I$423:$I$427</c:f>
              <c:numCache>
                <c:formatCode>0.00</c:formatCode>
                <c:ptCount val="5"/>
                <c:pt idx="0">
                  <c:v>0.07</c:v>
                </c:pt>
                <c:pt idx="1">
                  <c:v>0.12</c:v>
                </c:pt>
                <c:pt idx="2">
                  <c:v>0.22</c:v>
                </c:pt>
                <c:pt idx="3">
                  <c:v>1.27</c:v>
                </c:pt>
                <c:pt idx="4">
                  <c:v>24.23</c:v>
                </c:pt>
              </c:numCache>
            </c:numRef>
          </c:xVal>
          <c:yVal>
            <c:numRef>
              <c:f>'by date'!$B$423:$B$427</c:f>
              <c:numCache>
                <c:formatCode>General</c:formatCode>
                <c:ptCount val="5"/>
                <c:pt idx="0">
                  <c:v>0.0</c:v>
                </c:pt>
                <c:pt idx="1">
                  <c:v>4.5</c:v>
                </c:pt>
                <c:pt idx="2">
                  <c:v>6.0</c:v>
                </c:pt>
                <c:pt idx="3">
                  <c:v>7.0</c:v>
                </c:pt>
                <c:pt idx="4">
                  <c:v>8.8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0A-164A-968A-65416BF77495}"/>
            </c:ext>
          </c:extLst>
        </c:ser>
        <c:ser>
          <c:idx val="1"/>
          <c:order val="2"/>
          <c:tx>
            <c:strRef>
              <c:f>'by date'!$C$429</c:f>
              <c:strCache>
                <c:ptCount val="1"/>
                <c:pt idx="0">
                  <c:v>25/Jul/17</c:v>
                </c:pt>
              </c:strCache>
            </c:strRef>
          </c:tx>
          <c:spPr>
            <a:ln w="25400"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marker>
            <c:symbol val="circle"/>
            <c:size val="7"/>
            <c:spPr>
              <a:ln>
                <a:noFill/>
              </a:ln>
              <a:effectLst/>
            </c:spPr>
          </c:marker>
          <c:xVal>
            <c:numRef>
              <c:f>'by date'!$I$428:$I$435</c:f>
              <c:numCache>
                <c:formatCode>0.00</c:formatCode>
                <c:ptCount val="8"/>
                <c:pt idx="0">
                  <c:v>0.05</c:v>
                </c:pt>
                <c:pt idx="1">
                  <c:v>0.11</c:v>
                </c:pt>
                <c:pt idx="2">
                  <c:v>0.55</c:v>
                </c:pt>
                <c:pt idx="3">
                  <c:v>17.53</c:v>
                </c:pt>
                <c:pt idx="4">
                  <c:v>6.73</c:v>
                </c:pt>
                <c:pt idx="5">
                  <c:v>7.93</c:v>
                </c:pt>
                <c:pt idx="6">
                  <c:v>2.46</c:v>
                </c:pt>
                <c:pt idx="7">
                  <c:v>2.26</c:v>
                </c:pt>
              </c:numCache>
            </c:numRef>
          </c:xVal>
          <c:yVal>
            <c:numRef>
              <c:f>'by date'!$B$428:$B$435</c:f>
              <c:numCache>
                <c:formatCode>General</c:formatCode>
                <c:ptCount val="8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6.5</c:v>
                </c:pt>
                <c:pt idx="6">
                  <c:v>8.0</c:v>
                </c:pt>
                <c:pt idx="7">
                  <c:v>9.3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0A-164A-968A-65416BF77495}"/>
            </c:ext>
          </c:extLst>
        </c:ser>
        <c:ser>
          <c:idx val="2"/>
          <c:order val="3"/>
          <c:tx>
            <c:strRef>
              <c:f>'by date'!$C$438</c:f>
              <c:strCache>
                <c:ptCount val="1"/>
                <c:pt idx="0">
                  <c:v>1/Aug/17</c:v>
                </c:pt>
              </c:strCache>
            </c:strRef>
          </c:tx>
          <c:spPr>
            <a:ln w="25400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date'!$I$437:$I$441</c:f>
              <c:numCache>
                <c:formatCode>General</c:formatCode>
                <c:ptCount val="5"/>
                <c:pt idx="0">
                  <c:v>0.001</c:v>
                </c:pt>
                <c:pt idx="1">
                  <c:v>0.02</c:v>
                </c:pt>
                <c:pt idx="2">
                  <c:v>0.23</c:v>
                </c:pt>
                <c:pt idx="3">
                  <c:v>26.89</c:v>
                </c:pt>
                <c:pt idx="4">
                  <c:v>7.66</c:v>
                </c:pt>
              </c:numCache>
            </c:numRef>
          </c:xVal>
          <c:yVal>
            <c:numRef>
              <c:f>'by date'!$B$437:$B$441</c:f>
              <c:numCache>
                <c:formatCode>General</c:formatCode>
                <c:ptCount val="5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7.0</c:v>
                </c:pt>
                <c:pt idx="4">
                  <c:v>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0A-164A-968A-65416BF77495}"/>
            </c:ext>
          </c:extLst>
        </c:ser>
        <c:ser>
          <c:idx val="4"/>
          <c:order val="4"/>
          <c:tx>
            <c:strRef>
              <c:f>'by date'!$C$445</c:f>
              <c:strCache>
                <c:ptCount val="1"/>
                <c:pt idx="0">
                  <c:v>14/Aug/17</c:v>
                </c:pt>
              </c:strCache>
            </c:strRef>
          </c:tx>
          <c:spPr>
            <a:ln w="25400">
              <a:solidFill>
                <a:schemeClr val="accent5"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xVal>
            <c:numRef>
              <c:f>'by date'!$I$444:$I$450</c:f>
              <c:numCache>
                <c:formatCode>General</c:formatCode>
                <c:ptCount val="7"/>
                <c:pt idx="0">
                  <c:v>0.02</c:v>
                </c:pt>
                <c:pt idx="1">
                  <c:v>0.19</c:v>
                </c:pt>
                <c:pt idx="2">
                  <c:v>0.97</c:v>
                </c:pt>
                <c:pt idx="3">
                  <c:v>1.45</c:v>
                </c:pt>
                <c:pt idx="4">
                  <c:v>15.74</c:v>
                </c:pt>
                <c:pt idx="5">
                  <c:v>11.33</c:v>
                </c:pt>
                <c:pt idx="6">
                  <c:v>3.32</c:v>
                </c:pt>
              </c:numCache>
            </c:numRef>
          </c:xVal>
          <c:yVal>
            <c:numRef>
              <c:f>'by date'!$B$444:$B$450</c:f>
              <c:numCache>
                <c:formatCode>General</c:formatCode>
                <c:ptCount val="7"/>
                <c:pt idx="0">
                  <c:v>0.0</c:v>
                </c:pt>
                <c:pt idx="1">
                  <c:v>2.5</c:v>
                </c:pt>
                <c:pt idx="2">
                  <c:v>5.0</c:v>
                </c:pt>
                <c:pt idx="3">
                  <c:v>6.0</c:v>
                </c:pt>
                <c:pt idx="4">
                  <c:v>8.0</c:v>
                </c:pt>
                <c:pt idx="5">
                  <c:v>8.8</c:v>
                </c:pt>
                <c:pt idx="6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0A-164A-968A-65416BF77495}"/>
            </c:ext>
          </c:extLst>
        </c:ser>
        <c:ser>
          <c:idx val="5"/>
          <c:order val="5"/>
          <c:tx>
            <c:strRef>
              <c:f>'by date'!$C$452</c:f>
              <c:strCache>
                <c:ptCount val="1"/>
                <c:pt idx="0">
                  <c:v>29/Aug/17</c:v>
                </c:pt>
              </c:strCache>
            </c:strRef>
          </c:tx>
          <c:spPr>
            <a:ln w="31750">
              <a:solidFill>
                <a:schemeClr val="accent6">
                  <a:shade val="76000"/>
                  <a:shade val="95000"/>
                  <a:satMod val="105000"/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ln>
                <a:noFill/>
              </a:ln>
              <a:effectLst/>
            </c:spPr>
          </c:marker>
          <c:xVal>
            <c:numRef>
              <c:f>'by date'!$I$451:$I$455</c:f>
              <c:numCache>
                <c:formatCode>General</c:formatCode>
                <c:ptCount val="5"/>
                <c:pt idx="0">
                  <c:v>0.05</c:v>
                </c:pt>
                <c:pt idx="1">
                  <c:v>0.17</c:v>
                </c:pt>
                <c:pt idx="2" formatCode="0.00">
                  <c:v>0.9</c:v>
                </c:pt>
                <c:pt idx="3">
                  <c:v>1.01</c:v>
                </c:pt>
                <c:pt idx="4" formatCode="0.00">
                  <c:v>5.5</c:v>
                </c:pt>
              </c:numCache>
            </c:numRef>
          </c:xVal>
          <c:yVal>
            <c:numRef>
              <c:f>'by date'!$B$451:$B$455</c:f>
              <c:numCache>
                <c:formatCode>General</c:formatCode>
                <c:ptCount val="5"/>
                <c:pt idx="0">
                  <c:v>0.0</c:v>
                </c:pt>
                <c:pt idx="1">
                  <c:v>2.5</c:v>
                </c:pt>
                <c:pt idx="2">
                  <c:v>4.0</c:v>
                </c:pt>
                <c:pt idx="3">
                  <c:v>6.0</c:v>
                </c:pt>
                <c:pt idx="4">
                  <c:v>8.4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0A-164A-968A-65416BF77495}"/>
            </c:ext>
          </c:extLst>
        </c:ser>
        <c:ser>
          <c:idx val="6"/>
          <c:order val="6"/>
          <c:tx>
            <c:strRef>
              <c:f>'by date'!$C$457</c:f>
              <c:strCache>
                <c:ptCount val="1"/>
                <c:pt idx="0">
                  <c:v>21/Sep/17</c:v>
                </c:pt>
              </c:strCache>
            </c:strRef>
          </c:tx>
          <c:spPr>
            <a:ln w="31750">
              <a:solidFill>
                <a:schemeClr val="bg1">
                  <a:lumMod val="7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date'!$I$456:$I$461</c:f>
              <c:numCache>
                <c:formatCode>General</c:formatCode>
                <c:ptCount val="6"/>
                <c:pt idx="0">
                  <c:v>0.02</c:v>
                </c:pt>
                <c:pt idx="1">
                  <c:v>0.04</c:v>
                </c:pt>
                <c:pt idx="2">
                  <c:v>0.08</c:v>
                </c:pt>
                <c:pt idx="3" formatCode="0.00">
                  <c:v>1.8</c:v>
                </c:pt>
                <c:pt idx="4">
                  <c:v>3.53</c:v>
                </c:pt>
                <c:pt idx="5">
                  <c:v>3.28</c:v>
                </c:pt>
              </c:numCache>
            </c:numRef>
          </c:xVal>
          <c:yVal>
            <c:numRef>
              <c:f>'by date'!$B$456:$B$461</c:f>
              <c:numCache>
                <c:formatCode>General</c:formatCode>
                <c:ptCount val="6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8.0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30A-164A-968A-65416BF77495}"/>
            </c:ext>
          </c:extLst>
        </c:ser>
        <c:ser>
          <c:idx val="16"/>
          <c:order val="7"/>
          <c:tx>
            <c:strRef>
              <c:f>'by date'!$C$463</c:f>
              <c:strCache>
                <c:ptCount val="1"/>
                <c:pt idx="0">
                  <c:v>4/Oct/17</c:v>
                </c:pt>
              </c:strCache>
            </c:strRef>
          </c:tx>
          <c:spPr>
            <a:ln w="25400">
              <a:solidFill>
                <a:srgbClr val="83CC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83CC00"/>
              </a:solidFill>
              <a:ln>
                <a:noFill/>
              </a:ln>
              <a:effectLst/>
            </c:spPr>
          </c:marker>
          <c:xVal>
            <c:numRef>
              <c:f>'by date'!$I$462:$I$468</c:f>
              <c:numCache>
                <c:formatCode>General</c:formatCode>
                <c:ptCount val="7"/>
                <c:pt idx="0">
                  <c:v>0.02</c:v>
                </c:pt>
                <c:pt idx="1">
                  <c:v>0.04</c:v>
                </c:pt>
                <c:pt idx="2">
                  <c:v>0.09</c:v>
                </c:pt>
                <c:pt idx="3">
                  <c:v>2.99</c:v>
                </c:pt>
                <c:pt idx="4">
                  <c:v>4.04</c:v>
                </c:pt>
                <c:pt idx="5">
                  <c:v>2.88</c:v>
                </c:pt>
                <c:pt idx="6">
                  <c:v>1.92</c:v>
                </c:pt>
              </c:numCache>
            </c:numRef>
          </c:xVal>
          <c:yVal>
            <c:numRef>
              <c:f>'by date'!$B$462:$B$468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8.0</c:v>
                </c:pt>
                <c:pt idx="6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FB-F14C-A531-8DAB18C9DEEB}"/>
            </c:ext>
          </c:extLst>
        </c:ser>
        <c:ser>
          <c:idx val="7"/>
          <c:order val="8"/>
          <c:tx>
            <c:strRef>
              <c:f>'by date'!$C$470</c:f>
              <c:strCache>
                <c:ptCount val="1"/>
                <c:pt idx="0">
                  <c:v>30/Oct/17</c:v>
                </c:pt>
              </c:strCache>
            </c:strRef>
          </c:tx>
          <c:spPr>
            <a:ln w="25400">
              <a:solidFill>
                <a:srgbClr val="FF66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6600"/>
              </a:solidFill>
              <a:ln>
                <a:noFill/>
              </a:ln>
              <a:effectLst/>
            </c:spPr>
          </c:marker>
          <c:xVal>
            <c:numRef>
              <c:f>'by date'!$I$469:$I$480</c:f>
              <c:numCache>
                <c:formatCode>General</c:formatCode>
                <c:ptCount val="12"/>
                <c:pt idx="0">
                  <c:v>0.03</c:v>
                </c:pt>
                <c:pt idx="1">
                  <c:v>0.07</c:v>
                </c:pt>
                <c:pt idx="2">
                  <c:v>0.11</c:v>
                </c:pt>
                <c:pt idx="3">
                  <c:v>1.47</c:v>
                </c:pt>
                <c:pt idx="4">
                  <c:v>1.96</c:v>
                </c:pt>
                <c:pt idx="5">
                  <c:v>1.68</c:v>
                </c:pt>
                <c:pt idx="6">
                  <c:v>0.87</c:v>
                </c:pt>
                <c:pt idx="7">
                  <c:v>0.94</c:v>
                </c:pt>
                <c:pt idx="8">
                  <c:v>1.33</c:v>
                </c:pt>
                <c:pt idx="9">
                  <c:v>1.86</c:v>
                </c:pt>
                <c:pt idx="10">
                  <c:v>0.94</c:v>
                </c:pt>
                <c:pt idx="11">
                  <c:v>6.15</c:v>
                </c:pt>
              </c:numCache>
            </c:numRef>
          </c:xVal>
          <c:yVal>
            <c:numRef>
              <c:f>'by date'!$B$469:$B$480</c:f>
              <c:numCache>
                <c:formatCode>General</c:formatCode>
                <c:ptCount val="12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18.5</c:v>
                </c:pt>
                <c:pt idx="11">
                  <c:v>18.6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30A-164A-968A-65416BF77495}"/>
            </c:ext>
          </c:extLst>
        </c:ser>
        <c:ser>
          <c:idx val="8"/>
          <c:order val="9"/>
          <c:tx>
            <c:strRef>
              <c:f>'by date'!$C$482</c:f>
              <c:strCache>
                <c:ptCount val="1"/>
                <c:pt idx="0">
                  <c:v>22/Nov/17</c:v>
                </c:pt>
              </c:strCache>
            </c:strRef>
          </c:tx>
          <c:spPr>
            <a:ln w="25400">
              <a:solidFill>
                <a:srgbClr val="FF3C58"/>
              </a:solidFill>
            </a:ln>
          </c:spPr>
          <c:marker>
            <c:symbol val="circle"/>
            <c:size val="7"/>
            <c:spPr>
              <a:solidFill>
                <a:srgbClr val="FF3C58"/>
              </a:solidFill>
              <a:ln w="3175">
                <a:noFill/>
              </a:ln>
              <a:effectLst/>
            </c:spPr>
          </c:marker>
          <c:xVal>
            <c:numRef>
              <c:f>'by date'!$I$481:$I$485</c:f>
              <c:numCache>
                <c:formatCode>General</c:formatCode>
                <c:ptCount val="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0.04</c:v>
                </c:pt>
              </c:numCache>
            </c:numRef>
          </c:xVal>
          <c:yVal>
            <c:numRef>
              <c:f>'by date'!$B$481:$B$485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0A-164A-968A-65416BF77495}"/>
            </c:ext>
          </c:extLst>
        </c:ser>
        <c:ser>
          <c:idx val="9"/>
          <c:order val="10"/>
          <c:tx>
            <c:strRef>
              <c:f>'by date'!$C$487</c:f>
              <c:strCache>
                <c:ptCount val="1"/>
                <c:pt idx="0">
                  <c:v>20/Jun/18</c:v>
                </c:pt>
              </c:strCache>
            </c:strRef>
          </c:tx>
          <c:spPr>
            <a:ln w="25400">
              <a:solidFill>
                <a:srgbClr val="FF00FF">
                  <a:alpha val="65000"/>
                </a:srgbClr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noFill/>
              </a:ln>
              <a:effectLst/>
            </c:spPr>
          </c:marker>
          <c:xVal>
            <c:numRef>
              <c:f>'by date'!$I$486:$I$489</c:f>
              <c:numCache>
                <c:formatCode>General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0.08</c:v>
                </c:pt>
                <c:pt idx="3">
                  <c:v>0.03</c:v>
                </c:pt>
              </c:numCache>
            </c:numRef>
          </c:xVal>
          <c:yVal>
            <c:numRef>
              <c:f>'by date'!$B$486:$B$489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30A-164A-968A-65416BF77495}"/>
            </c:ext>
          </c:extLst>
        </c:ser>
        <c:ser>
          <c:idx val="10"/>
          <c:order val="11"/>
          <c:tx>
            <c:strRef>
              <c:f>'by date'!$C$491</c:f>
              <c:strCache>
                <c:ptCount val="1"/>
                <c:pt idx="0">
                  <c:v>11/Jul/18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/>
          </c:spPr>
          <c:marker>
            <c:symbol val="circle"/>
            <c:size val="7"/>
            <c:spPr>
              <a:solidFill>
                <a:srgbClr val="FFFF00"/>
              </a:solidFill>
              <a:ln w="3175">
                <a:solidFill>
                  <a:schemeClr val="tx1"/>
                </a:solidFill>
              </a:ln>
              <a:effectLst/>
            </c:spPr>
          </c:marker>
          <c:xVal>
            <c:numRef>
              <c:f>'by date'!$I$490:$I$494</c:f>
              <c:numCache>
                <c:formatCode>General</c:formatCode>
                <c:ptCount val="5"/>
                <c:pt idx="0">
                  <c:v>0.001</c:v>
                </c:pt>
                <c:pt idx="1">
                  <c:v>0.04</c:v>
                </c:pt>
                <c:pt idx="2">
                  <c:v>0.16</c:v>
                </c:pt>
                <c:pt idx="3">
                  <c:v>0.05</c:v>
                </c:pt>
                <c:pt idx="4">
                  <c:v>0.04</c:v>
                </c:pt>
              </c:numCache>
            </c:numRef>
          </c:xVal>
          <c:yVal>
            <c:numRef>
              <c:f>'by date'!$B$490:$B$494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6.0</c:v>
                </c:pt>
                <c:pt idx="4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FB-F14C-A531-8DAB18C9DEEB}"/>
            </c:ext>
          </c:extLst>
        </c:ser>
        <c:ser>
          <c:idx val="11"/>
          <c:order val="12"/>
          <c:tx>
            <c:strRef>
              <c:f>'by date'!$C$496</c:f>
              <c:strCache>
                <c:ptCount val="1"/>
                <c:pt idx="0">
                  <c:v>25/Jul/18</c:v>
                </c:pt>
              </c:strCache>
            </c:strRef>
          </c:tx>
          <c:spPr>
            <a:ln w="25400">
              <a:solidFill>
                <a:srgbClr val="00D0F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00D0F0"/>
              </a:solidFill>
              <a:ln>
                <a:noFill/>
              </a:ln>
              <a:effectLst/>
            </c:spPr>
          </c:marker>
          <c:xVal>
            <c:numRef>
              <c:f>'by date'!$I$495:$I$500</c:f>
              <c:numCache>
                <c:formatCode>General</c:formatCode>
                <c:ptCount val="6"/>
                <c:pt idx="0">
                  <c:v>0.02</c:v>
                </c:pt>
                <c:pt idx="1">
                  <c:v>0.19</c:v>
                </c:pt>
                <c:pt idx="2">
                  <c:v>0.44</c:v>
                </c:pt>
                <c:pt idx="3">
                  <c:v>0.28</c:v>
                </c:pt>
                <c:pt idx="4">
                  <c:v>0.13</c:v>
                </c:pt>
                <c:pt idx="5">
                  <c:v>0.25</c:v>
                </c:pt>
              </c:numCache>
            </c:numRef>
          </c:xVal>
          <c:yVal>
            <c:numRef>
              <c:f>'by date'!$B$495:$B$500</c:f>
              <c:numCache>
                <c:formatCode>General</c:formatCode>
                <c:ptCount val="6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CFB-F14C-A531-8DAB18C9DEEB}"/>
            </c:ext>
          </c:extLst>
        </c:ser>
        <c:ser>
          <c:idx val="12"/>
          <c:order val="13"/>
          <c:tx>
            <c:strRef>
              <c:f>'by date'!$C$502</c:f>
              <c:strCache>
                <c:ptCount val="1"/>
                <c:pt idx="0">
                  <c:v>8/Aug/18</c:v>
                </c:pt>
              </c:strCache>
            </c:strRef>
          </c:tx>
          <c:spPr>
            <a:ln w="25400">
              <a:solidFill>
                <a:srgbClr val="FF93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FF9300"/>
              </a:solidFill>
              <a:ln>
                <a:noFill/>
              </a:ln>
              <a:effectLst/>
            </c:spPr>
          </c:marker>
          <c:xVal>
            <c:numRef>
              <c:f>'by date'!$I$501:$I$504</c:f>
              <c:numCache>
                <c:formatCode>General</c:formatCode>
                <c:ptCount val="4"/>
                <c:pt idx="0">
                  <c:v>0.02</c:v>
                </c:pt>
                <c:pt idx="1">
                  <c:v>0.04</c:v>
                </c:pt>
                <c:pt idx="2">
                  <c:v>0.24</c:v>
                </c:pt>
                <c:pt idx="3">
                  <c:v>0.22</c:v>
                </c:pt>
              </c:numCache>
            </c:numRef>
          </c:xVal>
          <c:yVal>
            <c:numRef>
              <c:f>'by date'!$B$501:$B$504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CFB-F14C-A531-8DAB18C9DEEB}"/>
            </c:ext>
          </c:extLst>
        </c:ser>
        <c:ser>
          <c:idx val="13"/>
          <c:order val="14"/>
          <c:tx>
            <c:strRef>
              <c:f>'by date'!$C$506</c:f>
              <c:strCache>
                <c:ptCount val="1"/>
                <c:pt idx="0">
                  <c:v>20/Aug/18</c:v>
                </c:pt>
              </c:strCache>
            </c:strRef>
          </c:tx>
          <c:spPr>
            <a:ln w="25400">
              <a:solidFill>
                <a:srgbClr val="9437FF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9437FF"/>
              </a:solidFill>
              <a:ln>
                <a:noFill/>
              </a:ln>
              <a:effectLst/>
            </c:spPr>
          </c:marker>
          <c:xVal>
            <c:numRef>
              <c:f>'by date'!$I$505:$I$511</c:f>
              <c:numCache>
                <c:formatCode>0.00</c:formatCode>
                <c:ptCount val="7"/>
                <c:pt idx="0" formatCode="General">
                  <c:v>0.001</c:v>
                </c:pt>
                <c:pt idx="1">
                  <c:v>0.05</c:v>
                </c:pt>
                <c:pt idx="2">
                  <c:v>0.3</c:v>
                </c:pt>
                <c:pt idx="3">
                  <c:v>0.26</c:v>
                </c:pt>
                <c:pt idx="4">
                  <c:v>0.2</c:v>
                </c:pt>
                <c:pt idx="5">
                  <c:v>0.1</c:v>
                </c:pt>
                <c:pt idx="6">
                  <c:v>0.14</c:v>
                </c:pt>
              </c:numCache>
            </c:numRef>
          </c:xVal>
          <c:yVal>
            <c:numRef>
              <c:f>'by date'!$B$505:$B$511</c:f>
              <c:numCache>
                <c:formatCode>General</c:formatCode>
                <c:ptCount val="7"/>
                <c:pt idx="0">
                  <c:v>0.0</c:v>
                </c:pt>
                <c:pt idx="1">
                  <c:v>3.0</c:v>
                </c:pt>
                <c:pt idx="2">
                  <c:v>4.5</c:v>
                </c:pt>
                <c:pt idx="3">
                  <c:v>6.0</c:v>
                </c:pt>
                <c:pt idx="4">
                  <c:v>7.0</c:v>
                </c:pt>
                <c:pt idx="5">
                  <c:v>8.0</c:v>
                </c:pt>
                <c:pt idx="6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CFB-F14C-A531-8DAB18C9DEEB}"/>
            </c:ext>
          </c:extLst>
        </c:ser>
        <c:ser>
          <c:idx val="14"/>
          <c:order val="15"/>
          <c:tx>
            <c:strRef>
              <c:f>'by date'!$C$513</c:f>
              <c:strCache>
                <c:ptCount val="1"/>
                <c:pt idx="0">
                  <c:v>5-Sep-18</c:v>
                </c:pt>
              </c:strCache>
            </c:strRef>
          </c:tx>
          <c:spPr>
            <a:ln w="25400">
              <a:solidFill>
                <a:srgbClr val="008000">
                  <a:alpha val="6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008000"/>
              </a:solidFill>
              <a:ln>
                <a:noFill/>
              </a:ln>
              <a:effectLst/>
            </c:spPr>
          </c:marker>
          <c:xVal>
            <c:numRef>
              <c:f>'by date'!$I$512:$I$518</c:f>
              <c:numCache>
                <c:formatCode>General</c:formatCode>
                <c:ptCount val="7"/>
                <c:pt idx="0">
                  <c:v>0.001</c:v>
                </c:pt>
                <c:pt idx="1">
                  <c:v>0.05</c:v>
                </c:pt>
                <c:pt idx="2">
                  <c:v>0.12</c:v>
                </c:pt>
                <c:pt idx="3">
                  <c:v>0.23</c:v>
                </c:pt>
                <c:pt idx="4">
                  <c:v>0.05</c:v>
                </c:pt>
                <c:pt idx="5">
                  <c:v>0.06</c:v>
                </c:pt>
                <c:pt idx="6">
                  <c:v>0.47</c:v>
                </c:pt>
              </c:numCache>
            </c:numRef>
          </c:xVal>
          <c:yVal>
            <c:numRef>
              <c:f>'by date'!$B$512:$B$518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8.0</c:v>
                </c:pt>
                <c:pt idx="6">
                  <c:v>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CFB-F14C-A531-8DAB18C9DEEB}"/>
            </c:ext>
          </c:extLst>
        </c:ser>
        <c:ser>
          <c:idx val="15"/>
          <c:order val="16"/>
          <c:tx>
            <c:strRef>
              <c:f>'by date'!$C$520</c:f>
              <c:strCache>
                <c:ptCount val="1"/>
                <c:pt idx="0">
                  <c:v>18-Sep-18</c:v>
                </c:pt>
              </c:strCache>
            </c:strRef>
          </c:tx>
          <c:spPr>
            <a:ln w="25400">
              <a:solidFill>
                <a:srgbClr val="CCFF66"/>
              </a:solidFill>
            </a:ln>
            <a:effectLst/>
          </c:spPr>
          <c:marker>
            <c:symbol val="circle"/>
            <c:size val="7"/>
            <c:spPr>
              <a:solidFill>
                <a:srgbClr val="CCFF66"/>
              </a:solidFill>
              <a:ln>
                <a:noFill/>
              </a:ln>
              <a:effectLst/>
            </c:spPr>
          </c:marker>
          <c:xVal>
            <c:numRef>
              <c:f>'by date'!$I$519:$I$525</c:f>
              <c:numCache>
                <c:formatCode>General</c:formatCode>
                <c:ptCount val="7"/>
                <c:pt idx="0">
                  <c:v>0.05</c:v>
                </c:pt>
                <c:pt idx="1">
                  <c:v>0.18</c:v>
                </c:pt>
                <c:pt idx="2">
                  <c:v>0.38</c:v>
                </c:pt>
                <c:pt idx="3">
                  <c:v>0.49</c:v>
                </c:pt>
                <c:pt idx="4">
                  <c:v>0.12</c:v>
                </c:pt>
                <c:pt idx="5">
                  <c:v>0.22</c:v>
                </c:pt>
                <c:pt idx="6">
                  <c:v>0.64</c:v>
                </c:pt>
              </c:numCache>
            </c:numRef>
          </c:xVal>
          <c:yVal>
            <c:numRef>
              <c:f>'by date'!$B$519:$B$525</c:f>
              <c:numCache>
                <c:formatCode>General</c:formatCode>
                <c:ptCount val="7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8.0</c:v>
                </c:pt>
                <c:pt idx="6">
                  <c:v>9.8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CFB-F14C-A531-8DAB18C9DEEB}"/>
            </c:ext>
          </c:extLst>
        </c:ser>
        <c:ser>
          <c:idx val="17"/>
          <c:order val="17"/>
          <c:tx>
            <c:strRef>
              <c:f>'by date'!$C$527</c:f>
              <c:strCache>
                <c:ptCount val="1"/>
                <c:pt idx="0">
                  <c:v>11-Oct-18</c:v>
                </c:pt>
              </c:strCache>
            </c:strRef>
          </c:tx>
          <c:spPr>
            <a:ln w="31750">
              <a:solidFill>
                <a:schemeClr val="accent4">
                  <a:lumMod val="40000"/>
                  <a:lumOff val="60000"/>
                  <a:alpha val="6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date'!$I$526:$I$530</c:f>
              <c:numCache>
                <c:formatCode>General</c:formatCode>
                <c:ptCount val="5"/>
                <c:pt idx="0">
                  <c:v>0.28</c:v>
                </c:pt>
                <c:pt idx="1">
                  <c:v>0.37</c:v>
                </c:pt>
                <c:pt idx="2">
                  <c:v>0.3</c:v>
                </c:pt>
                <c:pt idx="3">
                  <c:v>0.26</c:v>
                </c:pt>
                <c:pt idx="4">
                  <c:v>0.33</c:v>
                </c:pt>
              </c:numCache>
            </c:numRef>
          </c:xVal>
          <c:yVal>
            <c:numRef>
              <c:f>'by date'!$B$526:$B$530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8.0</c:v>
                </c:pt>
                <c:pt idx="4">
                  <c:v>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CFB-F14C-A531-8DAB18C9DEEB}"/>
            </c:ext>
          </c:extLst>
        </c:ser>
        <c:ser>
          <c:idx val="18"/>
          <c:order val="18"/>
          <c:tx>
            <c:strRef>
              <c:f>'by date'!$C$532</c:f>
              <c:strCache>
                <c:ptCount val="1"/>
                <c:pt idx="0">
                  <c:v>4-Dec-18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3"/>
            <c:marker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spPr>
              <a:ln w="25400">
                <a:solidFill>
                  <a:srgbClr val="00B050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FB-F14C-A531-8DAB18C9DEEB}"/>
              </c:ext>
            </c:extLst>
          </c:dPt>
          <c:xVal>
            <c:numRef>
              <c:f>'by date'!$I$531:$I$534</c:f>
              <c:numCache>
                <c:formatCode>General</c:formatCode>
                <c:ptCount val="4"/>
                <c:pt idx="0">
                  <c:v>0.24</c:v>
                </c:pt>
                <c:pt idx="1">
                  <c:v>0.28</c:v>
                </c:pt>
                <c:pt idx="2">
                  <c:v>0.22</c:v>
                </c:pt>
                <c:pt idx="3">
                  <c:v>0.26</c:v>
                </c:pt>
              </c:numCache>
            </c:numRef>
          </c:xVal>
          <c:yVal>
            <c:numRef>
              <c:f>'by date'!$B$531:$B$534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CFB-F14C-A531-8DAB18C9DEEB}"/>
            </c:ext>
          </c:extLst>
        </c:ser>
        <c:ser>
          <c:idx val="19"/>
          <c:order val="19"/>
          <c:tx>
            <c:strRef>
              <c:f>'by date'!$C$536</c:f>
              <c:strCache>
                <c:ptCount val="1"/>
                <c:pt idx="0">
                  <c:v>16-May-19</c:v>
                </c:pt>
              </c:strCache>
            </c:strRef>
          </c:tx>
          <c:spPr>
            <a:ln w="28575">
              <a:solidFill>
                <a:schemeClr val="bg2">
                  <a:lumMod val="50000"/>
                  <a:alpha val="5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marker>
          <c:xVal>
            <c:numRef>
              <c:f>'by date'!$I$535:$I$538</c:f>
              <c:numCache>
                <c:formatCode>General</c:formatCode>
                <c:ptCount val="4"/>
                <c:pt idx="0">
                  <c:v>1.0</c:v>
                </c:pt>
                <c:pt idx="1">
                  <c:v>0.15</c:v>
                </c:pt>
                <c:pt idx="2">
                  <c:v>0.14</c:v>
                </c:pt>
                <c:pt idx="3">
                  <c:v>0.03</c:v>
                </c:pt>
              </c:numCache>
            </c:numRef>
          </c:xVal>
          <c:yVal>
            <c:numRef>
              <c:f>'by date'!$B$535:$B$538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CFB-F14C-A531-8DAB18C9DEEB}"/>
            </c:ext>
          </c:extLst>
        </c:ser>
        <c:ser>
          <c:idx val="20"/>
          <c:order val="20"/>
          <c:tx>
            <c:strRef>
              <c:f>'by date'!$C$540</c:f>
              <c:strCache>
                <c:ptCount val="1"/>
                <c:pt idx="0">
                  <c:v>26-Jun-19</c:v>
                </c:pt>
              </c:strCache>
            </c:strRef>
          </c:tx>
          <c:spPr>
            <a:ln w="25400">
              <a:solidFill>
                <a:srgbClr val="941100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941100">
                  <a:alpha val="90000"/>
                </a:srgbClr>
              </a:solidFill>
              <a:ln>
                <a:noFill/>
              </a:ln>
              <a:effectLst/>
            </c:spPr>
          </c:marker>
          <c:xVal>
            <c:numRef>
              <c:f>'by date'!$I$539:$I$543</c:f>
              <c:numCache>
                <c:formatCode>General</c:formatCode>
                <c:ptCount val="5"/>
                <c:pt idx="0">
                  <c:v>0.13</c:v>
                </c:pt>
                <c:pt idx="1">
                  <c:v>0.32</c:v>
                </c:pt>
                <c:pt idx="2">
                  <c:v>0.16</c:v>
                </c:pt>
                <c:pt idx="3">
                  <c:v>0.19</c:v>
                </c:pt>
                <c:pt idx="4">
                  <c:v>0.33</c:v>
                </c:pt>
              </c:numCache>
            </c:numRef>
          </c:xVal>
          <c:yVal>
            <c:numRef>
              <c:f>'by date'!$B$539:$B$543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7.3</c:v>
                </c:pt>
                <c:pt idx="4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CFB-F14C-A531-8DAB18C9DEEB}"/>
            </c:ext>
          </c:extLst>
        </c:ser>
        <c:ser>
          <c:idx val="21"/>
          <c:order val="21"/>
          <c:tx>
            <c:strRef>
              <c:f>'by date'!$C$545</c:f>
              <c:strCache>
                <c:ptCount val="1"/>
                <c:pt idx="0">
                  <c:v>9-Jul-19</c:v>
                </c:pt>
              </c:strCache>
            </c:strRef>
          </c:tx>
          <c:spPr>
            <a:ln w="25400">
              <a:solidFill>
                <a:srgbClr val="D9B1B0"/>
              </a:solidFill>
            </a:ln>
            <a:effectLst/>
          </c:spPr>
          <c:marker>
            <c:symbol val="circle"/>
            <c:size val="7"/>
            <c:spPr>
              <a:solidFill>
                <a:srgbClr val="D9B1B0"/>
              </a:solidFill>
              <a:ln>
                <a:solidFill>
                  <a:srgbClr val="D9757A"/>
                </a:solidFill>
              </a:ln>
              <a:effectLst/>
            </c:spPr>
          </c:marker>
          <c:xVal>
            <c:numRef>
              <c:f>'by date'!$I$544:$I$548</c:f>
              <c:numCache>
                <c:formatCode>General</c:formatCode>
                <c:ptCount val="5"/>
                <c:pt idx="0">
                  <c:v>0.11</c:v>
                </c:pt>
                <c:pt idx="1">
                  <c:v>0.36</c:v>
                </c:pt>
                <c:pt idx="2">
                  <c:v>0.35</c:v>
                </c:pt>
                <c:pt idx="3">
                  <c:v>0.39</c:v>
                </c:pt>
                <c:pt idx="4">
                  <c:v>0.17</c:v>
                </c:pt>
              </c:numCache>
            </c:numRef>
          </c:xVal>
          <c:yVal>
            <c:numRef>
              <c:f>'by date'!$B$544:$B$548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8.6</c:v>
                </c:pt>
                <c:pt idx="4">
                  <c:v>9.8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CFB-F14C-A531-8DAB18C9DEEB}"/>
            </c:ext>
          </c:extLst>
        </c:ser>
        <c:ser>
          <c:idx val="22"/>
          <c:order val="22"/>
          <c:tx>
            <c:strRef>
              <c:f>'by date'!$C$550</c:f>
              <c:strCache>
                <c:ptCount val="1"/>
                <c:pt idx="0">
                  <c:v>24-Jul-19</c:v>
                </c:pt>
              </c:strCache>
            </c:strRef>
          </c:tx>
          <c:spPr>
            <a:ln w="25400">
              <a:solidFill>
                <a:srgbClr val="6ED098"/>
              </a:solidFill>
            </a:ln>
            <a:effectLst/>
          </c:spPr>
          <c:marker>
            <c:symbol val="circle"/>
            <c:size val="7"/>
            <c:spPr>
              <a:solidFill>
                <a:srgbClr val="6ED098"/>
              </a:solidFill>
              <a:ln>
                <a:noFill/>
              </a:ln>
              <a:effectLst/>
            </c:spPr>
          </c:marker>
          <c:xVal>
            <c:numRef>
              <c:f>'by date'!$I$549:$I$552</c:f>
              <c:numCache>
                <c:formatCode>General</c:formatCode>
                <c:ptCount val="4"/>
                <c:pt idx="0">
                  <c:v>0.1</c:v>
                </c:pt>
                <c:pt idx="1">
                  <c:v>0.17</c:v>
                </c:pt>
                <c:pt idx="2">
                  <c:v>0.21</c:v>
                </c:pt>
                <c:pt idx="3">
                  <c:v>0.28</c:v>
                </c:pt>
              </c:numCache>
            </c:numRef>
          </c:xVal>
          <c:yVal>
            <c:numRef>
              <c:f>'by date'!$B$549:$B$552</c:f>
              <c:numCache>
                <c:formatCode>General</c:formatCode>
                <c:ptCount val="4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7CFB-F14C-A531-8DAB18C9DEEB}"/>
            </c:ext>
          </c:extLst>
        </c:ser>
        <c:ser>
          <c:idx val="23"/>
          <c:order val="23"/>
          <c:tx>
            <c:strRef>
              <c:f>'by date'!$C$554</c:f>
              <c:strCache>
                <c:ptCount val="1"/>
                <c:pt idx="0">
                  <c:v>6-Aug-19</c:v>
                </c:pt>
              </c:strCache>
            </c:strRef>
          </c:tx>
          <c:spPr>
            <a:ln w="25400">
              <a:solidFill>
                <a:srgbClr val="D2DF7B">
                  <a:alpha val="55000"/>
                </a:srgbClr>
              </a:solidFill>
            </a:ln>
            <a:effectLst/>
          </c:spPr>
          <c:marker>
            <c:symbol val="circle"/>
            <c:size val="7"/>
            <c:spPr>
              <a:solidFill>
                <a:srgbClr val="D2DF7B"/>
              </a:solidFill>
              <a:ln>
                <a:noFill/>
              </a:ln>
              <a:effectLst/>
            </c:spPr>
          </c:marker>
          <c:xVal>
            <c:numRef>
              <c:f>'by date'!$I$553:$I$557</c:f>
              <c:numCache>
                <c:formatCode>General</c:formatCode>
                <c:ptCount val="5"/>
                <c:pt idx="0">
                  <c:v>0.11</c:v>
                </c:pt>
                <c:pt idx="1">
                  <c:v>0.39</c:v>
                </c:pt>
                <c:pt idx="2">
                  <c:v>0.54</c:v>
                </c:pt>
                <c:pt idx="3">
                  <c:v>0.35</c:v>
                </c:pt>
                <c:pt idx="4">
                  <c:v>0.29</c:v>
                </c:pt>
              </c:numCache>
            </c:numRef>
          </c:xVal>
          <c:yVal>
            <c:numRef>
              <c:f>'by date'!$B$553:$B$557</c:f>
              <c:numCache>
                <c:formatCode>General</c:formatCode>
                <c:ptCount val="5"/>
                <c:pt idx="0">
                  <c:v>0.0</c:v>
                </c:pt>
                <c:pt idx="1">
                  <c:v>3.0</c:v>
                </c:pt>
                <c:pt idx="2">
                  <c:v>4.5</c:v>
                </c:pt>
                <c:pt idx="3">
                  <c:v>6.0</c:v>
                </c:pt>
                <c:pt idx="4">
                  <c:v>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970592"/>
        <c:axId val="762972368"/>
      </c:scatterChart>
      <c:valAx>
        <c:axId val="762970592"/>
        <c:scaling>
          <c:logBase val="10.0"/>
          <c:orientation val="minMax"/>
          <c:min val="0.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phycocyanin (PC-RFU)</a:t>
                </a:r>
                <a:r>
                  <a:rPr lang="en-US" baseline="0"/>
                  <a:t> (log scale)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48253633503116"/>
              <c:y val="0.960329742177899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762972368"/>
        <c:crosses val="max"/>
        <c:crossBetween val="midCat"/>
      </c:valAx>
      <c:valAx>
        <c:axId val="762972368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>
            <c:manualLayout>
              <c:xMode val="edge"/>
              <c:yMode val="edge"/>
              <c:x val="0.0"/>
              <c:y val="0.4072370989578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2970592"/>
        <c:crossesAt val="0.001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64152597048304"/>
          <c:y val="0.00808061636060535"/>
          <c:w val="0.126870794195152"/>
          <c:h val="0.8944760491344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</a:t>
            </a:r>
          </a:p>
        </c:rich>
      </c:tx>
      <c:layout>
        <c:manualLayout>
          <c:xMode val="edge"/>
          <c:yMode val="edge"/>
          <c:x val="0.468035214348206"/>
          <c:y val="0.004629629629629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21062992126"/>
          <c:y val="0.132407407407407"/>
          <c:w val="0.816310148731409"/>
          <c:h val="0.64376567512394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95014654418198"/>
                  <c:y val="0.075293452901720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</c:trendlineLbl>
          </c:trendline>
          <c:xVal>
            <c:numRef>
              <c:f>'pH_DO_UW-TreeFrog'!$D$4:$D$23</c:f>
              <c:numCache>
                <c:formatCode>0.00</c:formatCode>
                <c:ptCount val="20"/>
                <c:pt idx="0">
                  <c:v>8.92</c:v>
                </c:pt>
                <c:pt idx="1">
                  <c:v>8.66</c:v>
                </c:pt>
                <c:pt idx="2">
                  <c:v>8.74</c:v>
                </c:pt>
                <c:pt idx="3">
                  <c:v>9.0</c:v>
                </c:pt>
                <c:pt idx="4">
                  <c:v>8.77</c:v>
                </c:pt>
                <c:pt idx="5">
                  <c:v>8.78</c:v>
                </c:pt>
                <c:pt idx="6">
                  <c:v>8.73</c:v>
                </c:pt>
                <c:pt idx="7">
                  <c:v>8.6</c:v>
                </c:pt>
                <c:pt idx="8">
                  <c:v>8.33</c:v>
                </c:pt>
                <c:pt idx="9">
                  <c:v>8.76</c:v>
                </c:pt>
                <c:pt idx="10">
                  <c:v>8.35</c:v>
                </c:pt>
                <c:pt idx="11">
                  <c:v>8.85</c:v>
                </c:pt>
                <c:pt idx="12">
                  <c:v>8.75</c:v>
                </c:pt>
                <c:pt idx="13">
                  <c:v>8.49</c:v>
                </c:pt>
                <c:pt idx="14">
                  <c:v>8.75</c:v>
                </c:pt>
                <c:pt idx="15">
                  <c:v>7.93</c:v>
                </c:pt>
                <c:pt idx="16">
                  <c:v>8.88</c:v>
                </c:pt>
                <c:pt idx="17">
                  <c:v>8.92</c:v>
                </c:pt>
                <c:pt idx="18">
                  <c:v>8.51</c:v>
                </c:pt>
                <c:pt idx="19">
                  <c:v>7.92</c:v>
                </c:pt>
              </c:numCache>
            </c:numRef>
          </c:xVal>
          <c:yVal>
            <c:numRef>
              <c:f>'pH_DO_UW-TreeFrog'!$E$4:$E$23</c:f>
              <c:numCache>
                <c:formatCode>0.00</c:formatCode>
                <c:ptCount val="20"/>
                <c:pt idx="0">
                  <c:v>9.03</c:v>
                </c:pt>
                <c:pt idx="1">
                  <c:v>9.02</c:v>
                </c:pt>
                <c:pt idx="2">
                  <c:v>9.16</c:v>
                </c:pt>
                <c:pt idx="3">
                  <c:v>9.19</c:v>
                </c:pt>
                <c:pt idx="4">
                  <c:v>9.02</c:v>
                </c:pt>
                <c:pt idx="5">
                  <c:v>9.01</c:v>
                </c:pt>
                <c:pt idx="6">
                  <c:v>9.130000000000001</c:v>
                </c:pt>
                <c:pt idx="7">
                  <c:v>8.39</c:v>
                </c:pt>
                <c:pt idx="8">
                  <c:v>8.01</c:v>
                </c:pt>
                <c:pt idx="9">
                  <c:v>8.54</c:v>
                </c:pt>
                <c:pt idx="10">
                  <c:v>8.35</c:v>
                </c:pt>
                <c:pt idx="11">
                  <c:v>8.59</c:v>
                </c:pt>
                <c:pt idx="12">
                  <c:v>8.4</c:v>
                </c:pt>
                <c:pt idx="13">
                  <c:v>8.15</c:v>
                </c:pt>
                <c:pt idx="14">
                  <c:v>8.34</c:v>
                </c:pt>
                <c:pt idx="15">
                  <c:v>7.89</c:v>
                </c:pt>
                <c:pt idx="16">
                  <c:v>8.4</c:v>
                </c:pt>
                <c:pt idx="17">
                  <c:v>8.47</c:v>
                </c:pt>
                <c:pt idx="18">
                  <c:v>8.18</c:v>
                </c:pt>
                <c:pt idx="19">
                  <c:v>7.769999999999999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8A-1D4C-9078-A134C0708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01840"/>
        <c:axId val="762913536"/>
      </c:scatterChart>
      <c:valAx>
        <c:axId val="76270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Jill</a:t>
                </a:r>
              </a:p>
            </c:rich>
          </c:tx>
          <c:layout>
            <c:manualLayout>
              <c:xMode val="edge"/>
              <c:yMode val="edge"/>
              <c:x val="0.464820866141732"/>
              <c:y val="0.92592592592592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62913536"/>
        <c:crosses val="autoZero"/>
        <c:crossBetween val="midCat"/>
        <c:majorUnit val="0.2"/>
        <c:minorUnit val="0.1"/>
      </c:valAx>
      <c:valAx>
        <c:axId val="76291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Aaron</a:t>
                </a:r>
              </a:p>
            </c:rich>
          </c:tx>
          <c:layout>
            <c:manualLayout>
              <c:xMode val="edge"/>
              <c:yMode val="edge"/>
              <c:x val="0.00555555555555555"/>
              <c:y val="0.34641987459900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762701840"/>
        <c:crosses val="autoZero"/>
        <c:crossBetween val="midCat"/>
        <c:majorUnit val="0.2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</a:t>
            </a:r>
          </a:p>
        </c:rich>
      </c:tx>
      <c:layout>
        <c:manualLayout>
          <c:xMode val="edge"/>
          <c:yMode val="edge"/>
          <c:x val="0.468035214348206"/>
          <c:y val="0.004629629629629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21062992126"/>
          <c:y val="0.132407407407407"/>
          <c:w val="0.816310148731409"/>
          <c:h val="0.64376567512394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29589895013123"/>
                  <c:y val="0.12222222222222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</c:trendlineLbl>
          </c:trendline>
          <c:xVal>
            <c:numRef>
              <c:f>'pH_DO_UW-TreeFrog'!$G$4:$G$23</c:f>
              <c:numCache>
                <c:formatCode>0.00</c:formatCode>
                <c:ptCount val="20"/>
                <c:pt idx="0">
                  <c:v>12.44</c:v>
                </c:pt>
                <c:pt idx="1">
                  <c:v>8.0</c:v>
                </c:pt>
                <c:pt idx="2">
                  <c:v>10.7</c:v>
                </c:pt>
                <c:pt idx="3">
                  <c:v>12.86</c:v>
                </c:pt>
                <c:pt idx="4">
                  <c:v>9.45</c:v>
                </c:pt>
                <c:pt idx="5">
                  <c:v>8.78</c:v>
                </c:pt>
                <c:pt idx="6">
                  <c:v>8.710000000000001</c:v>
                </c:pt>
                <c:pt idx="7">
                  <c:v>11.99</c:v>
                </c:pt>
                <c:pt idx="8">
                  <c:v>11.15</c:v>
                </c:pt>
                <c:pt idx="9">
                  <c:v>11.25</c:v>
                </c:pt>
                <c:pt idx="10">
                  <c:v>8.37</c:v>
                </c:pt>
                <c:pt idx="11">
                  <c:v>11.37</c:v>
                </c:pt>
                <c:pt idx="12">
                  <c:v>15.18</c:v>
                </c:pt>
                <c:pt idx="13">
                  <c:v>13.98</c:v>
                </c:pt>
                <c:pt idx="14">
                  <c:v>11.71</c:v>
                </c:pt>
                <c:pt idx="15">
                  <c:v>7.74</c:v>
                </c:pt>
                <c:pt idx="16">
                  <c:v>11.68</c:v>
                </c:pt>
                <c:pt idx="17">
                  <c:v>13.67</c:v>
                </c:pt>
                <c:pt idx="18">
                  <c:v>14.14</c:v>
                </c:pt>
                <c:pt idx="19">
                  <c:v>6.88</c:v>
                </c:pt>
              </c:numCache>
            </c:numRef>
          </c:xVal>
          <c:yVal>
            <c:numRef>
              <c:f>'pH_DO_UW-TreeFrog'!$H$4:$H$23</c:f>
              <c:numCache>
                <c:formatCode>0.00</c:formatCode>
                <c:ptCount val="20"/>
                <c:pt idx="0">
                  <c:v>11.4</c:v>
                </c:pt>
                <c:pt idx="1">
                  <c:v>9.4</c:v>
                </c:pt>
                <c:pt idx="2">
                  <c:v>13.7</c:v>
                </c:pt>
                <c:pt idx="3">
                  <c:v>12.8</c:v>
                </c:pt>
                <c:pt idx="4">
                  <c:v>8.9</c:v>
                </c:pt>
                <c:pt idx="5">
                  <c:v>8.9</c:v>
                </c:pt>
                <c:pt idx="6">
                  <c:v>9.3</c:v>
                </c:pt>
                <c:pt idx="7">
                  <c:v>11.71</c:v>
                </c:pt>
                <c:pt idx="8">
                  <c:v>6.93</c:v>
                </c:pt>
                <c:pt idx="9">
                  <c:v>12.67</c:v>
                </c:pt>
                <c:pt idx="10">
                  <c:v>8.8</c:v>
                </c:pt>
                <c:pt idx="11">
                  <c:v>10.55</c:v>
                </c:pt>
                <c:pt idx="12">
                  <c:v>13.92</c:v>
                </c:pt>
                <c:pt idx="13">
                  <c:v>14.49</c:v>
                </c:pt>
                <c:pt idx="14">
                  <c:v>10.41</c:v>
                </c:pt>
                <c:pt idx="15">
                  <c:v>6.86</c:v>
                </c:pt>
                <c:pt idx="16">
                  <c:v>10.54</c:v>
                </c:pt>
                <c:pt idx="17">
                  <c:v>11.93</c:v>
                </c:pt>
                <c:pt idx="18">
                  <c:v>12.25</c:v>
                </c:pt>
                <c:pt idx="19">
                  <c:v>5.83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80-8D49-AFDF-81FDC7B8C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761600"/>
        <c:axId val="761764992"/>
      </c:scatterChart>
      <c:valAx>
        <c:axId val="761761600"/>
        <c:scaling>
          <c:orientation val="minMax"/>
          <c:min val="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Jill</a:t>
                </a:r>
              </a:p>
            </c:rich>
          </c:tx>
          <c:layout>
            <c:manualLayout>
              <c:xMode val="edge"/>
              <c:yMode val="edge"/>
              <c:x val="0.464820866141732"/>
              <c:y val="0.9259259259259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1764992"/>
        <c:crosses val="autoZero"/>
        <c:crossBetween val="midCat"/>
      </c:valAx>
      <c:valAx>
        <c:axId val="761764992"/>
        <c:scaling>
          <c:orientation val="minMax"/>
          <c:min val="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Aaron</a:t>
                </a:r>
              </a:p>
            </c:rich>
          </c:tx>
          <c:layout>
            <c:manualLayout>
              <c:xMode val="edge"/>
              <c:yMode val="edge"/>
              <c:x val="0.00555555555555555"/>
              <c:y val="0.3464198745990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1761600"/>
        <c:crosses val="autoZero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</a:t>
            </a:r>
          </a:p>
        </c:rich>
      </c:tx>
      <c:layout>
        <c:manualLayout>
          <c:xMode val="edge"/>
          <c:yMode val="edge"/>
          <c:x val="0.468035214348206"/>
          <c:y val="0.004629629629629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21062992126"/>
          <c:y val="0.132407407407407"/>
          <c:w val="0.816310148731409"/>
          <c:h val="0.64376567512394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69248906386702"/>
                  <c:y val="0.13611111111111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</c:trendlineLbl>
          </c:trendline>
          <c:xVal>
            <c:numRef>
              <c:f>'pH_DO_UW-TreeFrog'!$J$4:$J$23</c:f>
              <c:numCache>
                <c:formatCode>0.00</c:formatCode>
                <c:ptCount val="20"/>
                <c:pt idx="0">
                  <c:v>21.2</c:v>
                </c:pt>
                <c:pt idx="1">
                  <c:v>19.0</c:v>
                </c:pt>
                <c:pt idx="2">
                  <c:v>20.0</c:v>
                </c:pt>
                <c:pt idx="3">
                  <c:v>20.1</c:v>
                </c:pt>
                <c:pt idx="4">
                  <c:v>21.0</c:v>
                </c:pt>
                <c:pt idx="5">
                  <c:v>21.0</c:v>
                </c:pt>
                <c:pt idx="6">
                  <c:v>21.4</c:v>
                </c:pt>
                <c:pt idx="7">
                  <c:v>26.5</c:v>
                </c:pt>
                <c:pt idx="8">
                  <c:v>19.8</c:v>
                </c:pt>
                <c:pt idx="9">
                  <c:v>27.1</c:v>
                </c:pt>
                <c:pt idx="10">
                  <c:v>22.6</c:v>
                </c:pt>
                <c:pt idx="11">
                  <c:v>24.4</c:v>
                </c:pt>
                <c:pt idx="12">
                  <c:v>18.5</c:v>
                </c:pt>
                <c:pt idx="13">
                  <c:v>15.4</c:v>
                </c:pt>
                <c:pt idx="14">
                  <c:v>21.4</c:v>
                </c:pt>
                <c:pt idx="15">
                  <c:v>13.4</c:v>
                </c:pt>
                <c:pt idx="16">
                  <c:v>25.0</c:v>
                </c:pt>
                <c:pt idx="17">
                  <c:v>22.2</c:v>
                </c:pt>
                <c:pt idx="18">
                  <c:v>14.1</c:v>
                </c:pt>
                <c:pt idx="19">
                  <c:v>14.1</c:v>
                </c:pt>
              </c:numCache>
            </c:numRef>
          </c:xVal>
          <c:yVal>
            <c:numRef>
              <c:f>'pH_DO_UW-TreeFrog'!$K$4:$K$23</c:f>
              <c:numCache>
                <c:formatCode>0.00</c:formatCode>
                <c:ptCount val="20"/>
                <c:pt idx="0">
                  <c:v>20.5</c:v>
                </c:pt>
                <c:pt idx="1">
                  <c:v>19.3</c:v>
                </c:pt>
                <c:pt idx="2">
                  <c:v>20.8</c:v>
                </c:pt>
                <c:pt idx="3">
                  <c:v>20.0</c:v>
                </c:pt>
                <c:pt idx="4">
                  <c:v>21.0</c:v>
                </c:pt>
                <c:pt idx="5">
                  <c:v>21.0</c:v>
                </c:pt>
                <c:pt idx="6">
                  <c:v>21.1</c:v>
                </c:pt>
                <c:pt idx="7">
                  <c:v>25.9</c:v>
                </c:pt>
                <c:pt idx="8">
                  <c:v>20.4</c:v>
                </c:pt>
                <c:pt idx="9">
                  <c:v>24.0</c:v>
                </c:pt>
                <c:pt idx="10">
                  <c:v>24.5</c:v>
                </c:pt>
                <c:pt idx="11">
                  <c:v>24.3</c:v>
                </c:pt>
                <c:pt idx="12">
                  <c:v>17.9</c:v>
                </c:pt>
                <c:pt idx="13">
                  <c:v>14.3</c:v>
                </c:pt>
                <c:pt idx="14">
                  <c:v>21.2</c:v>
                </c:pt>
                <c:pt idx="15">
                  <c:v>11.9</c:v>
                </c:pt>
                <c:pt idx="16">
                  <c:v>24.8</c:v>
                </c:pt>
                <c:pt idx="17">
                  <c:v>22.1</c:v>
                </c:pt>
                <c:pt idx="18">
                  <c:v>13.1</c:v>
                </c:pt>
                <c:pt idx="19">
                  <c:v>12.8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D6-B64F-B6A2-2DA3F8EC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923728"/>
        <c:axId val="781750768"/>
      </c:scatterChart>
      <c:valAx>
        <c:axId val="762923728"/>
        <c:scaling>
          <c:orientation val="minMax"/>
          <c:min val="1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Jill</a:t>
                </a:r>
              </a:p>
            </c:rich>
          </c:tx>
          <c:layout>
            <c:manualLayout>
              <c:xMode val="edge"/>
              <c:yMode val="edge"/>
              <c:x val="0.464820866141732"/>
              <c:y val="0.9259259259259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81750768"/>
        <c:crosses val="autoZero"/>
        <c:crossBetween val="midCat"/>
      </c:valAx>
      <c:valAx>
        <c:axId val="781750768"/>
        <c:scaling>
          <c:orientation val="minMax"/>
          <c:min val="1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Aaron</a:t>
                </a:r>
              </a:p>
            </c:rich>
          </c:tx>
          <c:layout>
            <c:manualLayout>
              <c:xMode val="edge"/>
              <c:yMode val="edge"/>
              <c:x val="0.00555555555555555"/>
              <c:y val="0.3464198745990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62923728"/>
        <c:crosses val="autoZero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02641926396"/>
          <c:y val="0.0207001881614128"/>
          <c:w val="0.873554953860856"/>
          <c:h val="0.6137848553088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47625">
              <a:noFill/>
            </a:ln>
            <a:effectLst/>
          </c:spPr>
          <c:invertIfNegative val="0"/>
          <c:cat>
            <c:strRef>
              <c:f>'by date'!$B$249:$B$278</c:f>
              <c:strCache>
                <c:ptCount val="30"/>
                <c:pt idx="0">
                  <c:v>Thomason dock (May '17)</c:v>
                </c:pt>
                <c:pt idx="1">
                  <c:v>Hudgins dock (Sep '16)</c:v>
                </c:pt>
                <c:pt idx="2">
                  <c:v>Hudgins dock (Nov '16)</c:v>
                </c:pt>
                <c:pt idx="3">
                  <c:v>Henderson Creek (30m north) (Sep '16)</c:v>
                </c:pt>
                <c:pt idx="4">
                  <c:v>Henderson Spring (Aug '18)</c:v>
                </c:pt>
                <c:pt idx="5">
                  <c:v>Meyer / Caputo Shallows (Jul '15)</c:v>
                </c:pt>
                <c:pt idx="6">
                  <c:v>Meyer / Caputo Shallows (Jul '15)</c:v>
                </c:pt>
                <c:pt idx="7">
                  <c:v>Meyer / Caputo Shallows (Sep '15)</c:v>
                </c:pt>
                <c:pt idx="8">
                  <c:v>Meyer / Caputo Shallows (Sep '16)</c:v>
                </c:pt>
                <c:pt idx="9">
                  <c:v>Caputo Crk, 2m offshore (Jul '15)</c:v>
                </c:pt>
                <c:pt idx="10">
                  <c:v>Caputo Crk, 2m offshore (Sep '15)</c:v>
                </c:pt>
                <c:pt idx="11">
                  <c:v>Caputo Crk, 5m south (Jun '18)</c:v>
                </c:pt>
                <c:pt idx="12">
                  <c:v>Hart / Fleischauer Crk, 10 m offshore (Jul '15)</c:v>
                </c:pt>
                <c:pt idx="13">
                  <c:v>Fleischauer dock / tennis court (Sep '16)</c:v>
                </c:pt>
                <c:pt idx="14">
                  <c:v>Fleischauer dock / tennis court (Apr '17)</c:v>
                </c:pt>
                <c:pt idx="15">
                  <c:v>Fleischauer dock / tennis court (Apr '17)</c:v>
                </c:pt>
                <c:pt idx="16">
                  <c:v>Fleischauer dock / tennis court (May '17)</c:v>
                </c:pt>
                <c:pt idx="17">
                  <c:v>Fleischauer dock / tennis court (Jul '17)</c:v>
                </c:pt>
                <c:pt idx="18">
                  <c:v>Fleischauer dock / tennis court (Jul '17)</c:v>
                </c:pt>
                <c:pt idx="19">
                  <c:v>Fleischauer dock / tennis court (Jul '17)</c:v>
                </c:pt>
                <c:pt idx="20">
                  <c:v>Hart dock, West side (Aug '17)</c:v>
                </c:pt>
                <c:pt idx="21">
                  <c:v>Hart dock, West side (Aug '17)</c:v>
                </c:pt>
                <c:pt idx="22">
                  <c:v>Front of Forristal (dock)</c:v>
                </c:pt>
                <c:pt idx="23">
                  <c:v>Front of Forristal (dock)</c:v>
                </c:pt>
                <c:pt idx="24">
                  <c:v>Front of Forristal (dock)</c:v>
                </c:pt>
                <c:pt idx="25">
                  <c:v>Carlisle dock (Nov '16)</c:v>
                </c:pt>
                <c:pt idx="26">
                  <c:v>Carlisle dock (Jul '17)</c:v>
                </c:pt>
                <c:pt idx="27">
                  <c:v>Carlisle dock (Jul '17)</c:v>
                </c:pt>
                <c:pt idx="28">
                  <c:v>between Carlisle &amp; Hearn (Nov '16)</c:v>
                </c:pt>
                <c:pt idx="29">
                  <c:v>left of Guy's dock (Nov '16)</c:v>
                </c:pt>
              </c:strCache>
            </c:strRef>
          </c:cat>
          <c:val>
            <c:numRef>
              <c:f>'by date'!$I$249:$I$278</c:f>
              <c:numCache>
                <c:formatCode>0.00</c:formatCode>
                <c:ptCount val="30"/>
                <c:pt idx="0" formatCode="General">
                  <c:v>1.66</c:v>
                </c:pt>
                <c:pt idx="1">
                  <c:v>1.62</c:v>
                </c:pt>
                <c:pt idx="2" formatCode="General">
                  <c:v>0.23</c:v>
                </c:pt>
                <c:pt idx="3">
                  <c:v>0.97</c:v>
                </c:pt>
                <c:pt idx="4" formatCode="General">
                  <c:v>16.68</c:v>
                </c:pt>
                <c:pt idx="5">
                  <c:v>0.16</c:v>
                </c:pt>
                <c:pt idx="6">
                  <c:v>0.06</c:v>
                </c:pt>
                <c:pt idx="7">
                  <c:v>0.04</c:v>
                </c:pt>
                <c:pt idx="8">
                  <c:v>1.22</c:v>
                </c:pt>
                <c:pt idx="9">
                  <c:v>0.83</c:v>
                </c:pt>
                <c:pt idx="10">
                  <c:v>0.04</c:v>
                </c:pt>
                <c:pt idx="11">
                  <c:v>7.05</c:v>
                </c:pt>
                <c:pt idx="12" formatCode="General">
                  <c:v>0.04</c:v>
                </c:pt>
                <c:pt idx="14" formatCode="General">
                  <c:v>4.61</c:v>
                </c:pt>
                <c:pt idx="15" formatCode="General">
                  <c:v>10.72</c:v>
                </c:pt>
                <c:pt idx="16">
                  <c:v>3.4</c:v>
                </c:pt>
                <c:pt idx="17">
                  <c:v>0.32</c:v>
                </c:pt>
                <c:pt idx="18">
                  <c:v>4.0</c:v>
                </c:pt>
                <c:pt idx="19" formatCode="General">
                  <c:v>0.17</c:v>
                </c:pt>
                <c:pt idx="20" formatCode="General">
                  <c:v>46.76</c:v>
                </c:pt>
                <c:pt idx="21" formatCode="General">
                  <c:v>0.02</c:v>
                </c:pt>
                <c:pt idx="22" formatCode="General">
                  <c:v>0.001</c:v>
                </c:pt>
                <c:pt idx="23" formatCode="General">
                  <c:v>0.84</c:v>
                </c:pt>
                <c:pt idx="24" formatCode="General">
                  <c:v>1.33</c:v>
                </c:pt>
                <c:pt idx="25" formatCode="General">
                  <c:v>0.26</c:v>
                </c:pt>
                <c:pt idx="26">
                  <c:v>0.78</c:v>
                </c:pt>
                <c:pt idx="27">
                  <c:v>2.41</c:v>
                </c:pt>
                <c:pt idx="28" formatCode="General">
                  <c:v>0.26</c:v>
                </c:pt>
                <c:pt idx="29" formatCode="General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A-FF4A-A424-DB968419844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 date'!$B$249:$B$278</c:f>
              <c:strCache>
                <c:ptCount val="30"/>
                <c:pt idx="0">
                  <c:v>Thomason dock (May '17)</c:v>
                </c:pt>
                <c:pt idx="1">
                  <c:v>Hudgins dock (Sep '16)</c:v>
                </c:pt>
                <c:pt idx="2">
                  <c:v>Hudgins dock (Nov '16)</c:v>
                </c:pt>
                <c:pt idx="3">
                  <c:v>Henderson Creek (30m north) (Sep '16)</c:v>
                </c:pt>
                <c:pt idx="4">
                  <c:v>Henderson Spring (Aug '18)</c:v>
                </c:pt>
                <c:pt idx="5">
                  <c:v>Meyer / Caputo Shallows (Jul '15)</c:v>
                </c:pt>
                <c:pt idx="6">
                  <c:v>Meyer / Caputo Shallows (Jul '15)</c:v>
                </c:pt>
                <c:pt idx="7">
                  <c:v>Meyer / Caputo Shallows (Sep '15)</c:v>
                </c:pt>
                <c:pt idx="8">
                  <c:v>Meyer / Caputo Shallows (Sep '16)</c:v>
                </c:pt>
                <c:pt idx="9">
                  <c:v>Caputo Crk, 2m offshore (Jul '15)</c:v>
                </c:pt>
                <c:pt idx="10">
                  <c:v>Caputo Crk, 2m offshore (Sep '15)</c:v>
                </c:pt>
                <c:pt idx="11">
                  <c:v>Caputo Crk, 5m south (Jun '18)</c:v>
                </c:pt>
                <c:pt idx="12">
                  <c:v>Hart / Fleischauer Crk, 10 m offshore (Jul '15)</c:v>
                </c:pt>
                <c:pt idx="13">
                  <c:v>Fleischauer dock / tennis court (Sep '16)</c:v>
                </c:pt>
                <c:pt idx="14">
                  <c:v>Fleischauer dock / tennis court (Apr '17)</c:v>
                </c:pt>
                <c:pt idx="15">
                  <c:v>Fleischauer dock / tennis court (Apr '17)</c:v>
                </c:pt>
                <c:pt idx="16">
                  <c:v>Fleischauer dock / tennis court (May '17)</c:v>
                </c:pt>
                <c:pt idx="17">
                  <c:v>Fleischauer dock / tennis court (Jul '17)</c:v>
                </c:pt>
                <c:pt idx="18">
                  <c:v>Fleischauer dock / tennis court (Jul '17)</c:v>
                </c:pt>
                <c:pt idx="19">
                  <c:v>Fleischauer dock / tennis court (Jul '17)</c:v>
                </c:pt>
                <c:pt idx="20">
                  <c:v>Hart dock, West side (Aug '17)</c:v>
                </c:pt>
                <c:pt idx="21">
                  <c:v>Hart dock, West side (Aug '17)</c:v>
                </c:pt>
                <c:pt idx="22">
                  <c:v>Front of Forristal (dock)</c:v>
                </c:pt>
                <c:pt idx="23">
                  <c:v>Front of Forristal (dock)</c:v>
                </c:pt>
                <c:pt idx="24">
                  <c:v>Front of Forristal (dock)</c:v>
                </c:pt>
                <c:pt idx="25">
                  <c:v>Carlisle dock (Nov '16)</c:v>
                </c:pt>
                <c:pt idx="26">
                  <c:v>Carlisle dock (Jul '17)</c:v>
                </c:pt>
                <c:pt idx="27">
                  <c:v>Carlisle dock (Jul '17)</c:v>
                </c:pt>
                <c:pt idx="28">
                  <c:v>between Carlisle &amp; Hearn (Nov '16)</c:v>
                </c:pt>
                <c:pt idx="29">
                  <c:v>left of Guy's dock (Nov '16)</c:v>
                </c:pt>
              </c:strCache>
            </c:strRef>
          </c:cat>
          <c:val>
            <c:numRef>
              <c:f>'by date'!$J$249:$J$278</c:f>
              <c:numCache>
                <c:formatCode>0.00</c:formatCode>
                <c:ptCount val="30"/>
                <c:pt idx="0">
                  <c:v>1.23</c:v>
                </c:pt>
                <c:pt idx="1">
                  <c:v>0.69</c:v>
                </c:pt>
                <c:pt idx="2" formatCode="General">
                  <c:v>1.73</c:v>
                </c:pt>
                <c:pt idx="3">
                  <c:v>0.61</c:v>
                </c:pt>
                <c:pt idx="4" formatCode="General">
                  <c:v>9.03</c:v>
                </c:pt>
                <c:pt idx="5">
                  <c:v>0.84</c:v>
                </c:pt>
                <c:pt idx="6">
                  <c:v>0.47</c:v>
                </c:pt>
                <c:pt idx="7">
                  <c:v>0.24</c:v>
                </c:pt>
                <c:pt idx="8">
                  <c:v>0.5</c:v>
                </c:pt>
                <c:pt idx="9">
                  <c:v>6.1</c:v>
                </c:pt>
                <c:pt idx="10" formatCode="General">
                  <c:v>0.34</c:v>
                </c:pt>
                <c:pt idx="11" formatCode="General">
                  <c:v>1.21</c:v>
                </c:pt>
                <c:pt idx="12">
                  <c:v>0.8</c:v>
                </c:pt>
                <c:pt idx="14" formatCode="General">
                  <c:v>3.72</c:v>
                </c:pt>
                <c:pt idx="15">
                  <c:v>3.36</c:v>
                </c:pt>
                <c:pt idx="16">
                  <c:v>1.89</c:v>
                </c:pt>
                <c:pt idx="17">
                  <c:v>4.28</c:v>
                </c:pt>
                <c:pt idx="18">
                  <c:v>38.97</c:v>
                </c:pt>
                <c:pt idx="19">
                  <c:v>2.08</c:v>
                </c:pt>
                <c:pt idx="20" formatCode="General">
                  <c:v>4.17</c:v>
                </c:pt>
                <c:pt idx="21" formatCode="General">
                  <c:v>0.28</c:v>
                </c:pt>
                <c:pt idx="22">
                  <c:v>0.6</c:v>
                </c:pt>
                <c:pt idx="23" formatCode="General">
                  <c:v>0.29</c:v>
                </c:pt>
                <c:pt idx="24" formatCode="General">
                  <c:v>0.75</c:v>
                </c:pt>
                <c:pt idx="25" formatCode="General">
                  <c:v>2.43</c:v>
                </c:pt>
                <c:pt idx="26">
                  <c:v>5.75</c:v>
                </c:pt>
                <c:pt idx="27">
                  <c:v>0.3</c:v>
                </c:pt>
                <c:pt idx="28" formatCode="General">
                  <c:v>2.45</c:v>
                </c:pt>
                <c:pt idx="29" formatCode="General">
                  <c:v>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6A-FF4A-A424-DB9684198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65456"/>
        <c:axId val="915467232"/>
      </c:barChart>
      <c:catAx>
        <c:axId val="91546545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 rot="-3300000"/>
          <a:lstStyle/>
          <a:p>
            <a:pPr>
              <a:defRPr/>
            </a:pPr>
            <a:endParaRPr lang="en-US"/>
          </a:p>
        </c:txPr>
        <c:crossAx val="915467232"/>
        <c:crosses val="autoZero"/>
        <c:auto val="1"/>
        <c:lblAlgn val="ctr"/>
        <c:lblOffset val="100"/>
        <c:tickMarkSkip val="2"/>
        <c:noMultiLvlLbl val="0"/>
      </c:catAx>
      <c:valAx>
        <c:axId val="91546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chemeClr val="accent5"/>
                    </a:solidFill>
                  </a:rPr>
                  <a:t>phycocyanin</a:t>
                </a:r>
                <a:r>
                  <a:rPr lang="en-US"/>
                  <a:t> vs. </a:t>
                </a:r>
                <a:r>
                  <a:rPr lang="en-US">
                    <a:solidFill>
                      <a:srgbClr val="008000"/>
                    </a:solidFill>
                  </a:rPr>
                  <a:t>chloroplyll</a:t>
                </a:r>
              </a:p>
            </c:rich>
          </c:tx>
          <c:layout>
            <c:manualLayout>
              <c:xMode val="edge"/>
              <c:yMode val="edge"/>
              <c:x val="0.0323601319094617"/>
              <c:y val="0.121892415917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54654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0407904592787"/>
          <c:y val="0.0194262282544063"/>
          <c:w val="0.824653843301265"/>
          <c:h val="0.839825485024287"/>
        </c:manualLayout>
      </c:layout>
      <c:areaChart>
        <c:grouping val="standard"/>
        <c:varyColors val="0"/>
        <c:ser>
          <c:idx val="0"/>
          <c:order val="0"/>
          <c:tx>
            <c:strRef>
              <c:f>'PC vs. Chl'!$B$2</c:f>
              <c:strCache>
                <c:ptCount val="1"/>
                <c:pt idx="0">
                  <c:v>Caputo Creek-PC</c:v>
                </c:pt>
              </c:strCache>
            </c:strRef>
          </c:tx>
          <c:spPr>
            <a:solidFill>
              <a:srgbClr val="3366FF">
                <a:alpha val="55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Chl'!$B$3:$B$34</c:f>
              <c:numCache>
                <c:formatCode>0.00</c:formatCode>
                <c:ptCount val="32"/>
                <c:pt idx="0">
                  <c:v>0.13</c:v>
                </c:pt>
                <c:pt idx="1">
                  <c:v>0.36</c:v>
                </c:pt>
                <c:pt idx="2">
                  <c:v>0.33</c:v>
                </c:pt>
                <c:pt idx="3">
                  <c:v>0.94</c:v>
                </c:pt>
                <c:pt idx="4" formatCode="0.000">
                  <c:v>0.001</c:v>
                </c:pt>
                <c:pt idx="5">
                  <c:v>2.43</c:v>
                </c:pt>
                <c:pt idx="6">
                  <c:v>0.27</c:v>
                </c:pt>
                <c:pt idx="7" formatCode="General">
                  <c:v>0.02</c:v>
                </c:pt>
                <c:pt idx="8">
                  <c:v>0.1</c:v>
                </c:pt>
                <c:pt idx="9" formatCode="General">
                  <c:v>0.19</c:v>
                </c:pt>
                <c:pt idx="10" formatCode="General">
                  <c:v>0.07</c:v>
                </c:pt>
                <c:pt idx="11" formatCode="General">
                  <c:v>0.06</c:v>
                </c:pt>
                <c:pt idx="12" formatCode="General">
                  <c:v>0.14</c:v>
                </c:pt>
                <c:pt idx="13" formatCode="General">
                  <c:v>0.03</c:v>
                </c:pt>
                <c:pt idx="14" formatCode="General">
                  <c:v>0.02</c:v>
                </c:pt>
                <c:pt idx="15" formatCode="General">
                  <c:v>0.13</c:v>
                </c:pt>
                <c:pt idx="16" formatCode="General">
                  <c:v>0.16</c:v>
                </c:pt>
                <c:pt idx="17" formatCode="General">
                  <c:v>0.04</c:v>
                </c:pt>
                <c:pt idx="18" formatCode="General">
                  <c:v>0.13</c:v>
                </c:pt>
                <c:pt idx="19" formatCode="General">
                  <c:v>0.18</c:v>
                </c:pt>
                <c:pt idx="20" formatCode="General">
                  <c:v>0.01</c:v>
                </c:pt>
                <c:pt idx="21" formatCode="General">
                  <c:v>0.22</c:v>
                </c:pt>
                <c:pt idx="22" formatCode="General">
                  <c:v>0.51</c:v>
                </c:pt>
                <c:pt idx="23">
                  <c:v>2.5</c:v>
                </c:pt>
                <c:pt idx="24" formatCode="General">
                  <c:v>0.15</c:v>
                </c:pt>
                <c:pt idx="25">
                  <c:v>0.3</c:v>
                </c:pt>
                <c:pt idx="26" formatCode="General">
                  <c:v>0.11</c:v>
                </c:pt>
                <c:pt idx="27" formatCode="General">
                  <c:v>0.11</c:v>
                </c:pt>
                <c:pt idx="28" formatCode="General">
                  <c:v>0.16</c:v>
                </c:pt>
                <c:pt idx="29" formatCode="General">
                  <c:v>0.21</c:v>
                </c:pt>
                <c:pt idx="30" formatCode="General">
                  <c:v>0.21</c:v>
                </c:pt>
                <c:pt idx="31" formatCode="General">
                  <c:v>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9-F54E-BD7D-73427DB1897A}"/>
            </c:ext>
          </c:extLst>
        </c:ser>
        <c:ser>
          <c:idx val="2"/>
          <c:order val="1"/>
          <c:tx>
            <c:strRef>
              <c:f>'PC vs. Chl'!$C$2</c:f>
              <c:strCache>
                <c:ptCount val="1"/>
                <c:pt idx="0">
                  <c:v>Centre-north of lake-PC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Chl'!$C$3:$C$34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 formatCode="0.000">
                  <c:v>0.001</c:v>
                </c:pt>
                <c:pt idx="4" formatCode="General">
                  <c:v>0.32</c:v>
                </c:pt>
                <c:pt idx="5" formatCode="General">
                  <c:v>2.56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0.07</c:v>
                </c:pt>
                <c:pt idx="9" formatCode="General">
                  <c:v>0.05</c:v>
                </c:pt>
                <c:pt idx="10">
                  <c:v>0.0</c:v>
                </c:pt>
                <c:pt idx="11" formatCode="General">
                  <c:v>0.02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0.03</c:v>
                </c:pt>
                <c:pt idx="16" formatCode="General">
                  <c:v>0.03</c:v>
                </c:pt>
                <c:pt idx="17" formatCode="General">
                  <c:v>0.02</c:v>
                </c:pt>
                <c:pt idx="18">
                  <c:v>0.0</c:v>
                </c:pt>
                <c:pt idx="19" formatCode="General">
                  <c:v>0.02</c:v>
                </c:pt>
                <c:pt idx="20" formatCode="General">
                  <c:v>0.02</c:v>
                </c:pt>
                <c:pt idx="21">
                  <c:v>0.0</c:v>
                </c:pt>
                <c:pt idx="22">
                  <c:v>0.0</c:v>
                </c:pt>
                <c:pt idx="23" formatCode="General">
                  <c:v>0.05</c:v>
                </c:pt>
                <c:pt idx="24" formatCode="General">
                  <c:v>0.28</c:v>
                </c:pt>
                <c:pt idx="25">
                  <c:v>0.24</c:v>
                </c:pt>
                <c:pt idx="26" formatCode="General">
                  <c:v>1.0</c:v>
                </c:pt>
                <c:pt idx="27" formatCode="General">
                  <c:v>0.07</c:v>
                </c:pt>
                <c:pt idx="28" formatCode="General">
                  <c:v>0.13</c:v>
                </c:pt>
                <c:pt idx="29" formatCode="General">
                  <c:v>0.11</c:v>
                </c:pt>
                <c:pt idx="30" formatCode="General">
                  <c:v>0.1</c:v>
                </c:pt>
                <c:pt idx="31" formatCode="General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69-F54E-BD7D-73427DB1897A}"/>
            </c:ext>
          </c:extLst>
        </c:ser>
        <c:ser>
          <c:idx val="3"/>
          <c:order val="2"/>
          <c:tx>
            <c:strRef>
              <c:f>'PC vs. Chl'!$D$2</c:f>
              <c:strCache>
                <c:ptCount val="1"/>
                <c:pt idx="0">
                  <c:v>Centre-south of lake-PC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Chl'!$D$3:$D$34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 formatCode="0.000">
                  <c:v>0.001</c:v>
                </c:pt>
                <c:pt idx="4" formatCode="0.000">
                  <c:v>0.001</c:v>
                </c:pt>
                <c:pt idx="5" formatCode="General">
                  <c:v>2.64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0.02</c:v>
                </c:pt>
                <c:pt idx="9" formatCode="General">
                  <c:v>0.01</c:v>
                </c:pt>
                <c:pt idx="10">
                  <c:v>0.0</c:v>
                </c:pt>
                <c:pt idx="11" formatCode="General">
                  <c:v>0.05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0.04</c:v>
                </c:pt>
                <c:pt idx="16" formatCode="General">
                  <c:v>0.03</c:v>
                </c:pt>
                <c:pt idx="17" formatCode="General">
                  <c:v>0.03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0.02</c:v>
                </c:pt>
                <c:pt idx="21">
                  <c:v>0.0</c:v>
                </c:pt>
                <c:pt idx="22">
                  <c:v>0.0</c:v>
                </c:pt>
                <c:pt idx="23" formatCode="General">
                  <c:v>0.04</c:v>
                </c:pt>
                <c:pt idx="24" formatCode="General">
                  <c:v>0.27</c:v>
                </c:pt>
                <c:pt idx="25">
                  <c:v>0.24</c:v>
                </c:pt>
                <c:pt idx="26" formatCode="General">
                  <c:v>0.06</c:v>
                </c:pt>
                <c:pt idx="27" formatCode="General">
                  <c:v>0.08</c:v>
                </c:pt>
                <c:pt idx="28" formatCode="General">
                  <c:v>0.15</c:v>
                </c:pt>
                <c:pt idx="29" formatCode="General">
                  <c:v>0.06</c:v>
                </c:pt>
                <c:pt idx="30" formatCode="General">
                  <c:v>0.12</c:v>
                </c:pt>
                <c:pt idx="31" formatCode="General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69-F54E-BD7D-73427DB1897A}"/>
            </c:ext>
          </c:extLst>
        </c:ser>
        <c:ser>
          <c:idx val="5"/>
          <c:order val="3"/>
          <c:tx>
            <c:strRef>
              <c:f>'PC vs. Chl'!$E$2</c:f>
              <c:strCache>
                <c:ptCount val="1"/>
                <c:pt idx="0">
                  <c:v>Hart / Fleischauer Creek-PC</c:v>
                </c:pt>
              </c:strCache>
            </c:strRef>
          </c:tx>
          <c:spPr>
            <a:solidFill>
              <a:schemeClr val="accent5">
                <a:alpha val="45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Chl'!$E$3:$E$34</c:f>
              <c:numCache>
                <c:formatCode>0.00</c:formatCode>
                <c:ptCount val="32"/>
                <c:pt idx="0">
                  <c:v>1.82</c:v>
                </c:pt>
                <c:pt idx="1">
                  <c:v>0.02</c:v>
                </c:pt>
                <c:pt idx="2">
                  <c:v>0.29</c:v>
                </c:pt>
                <c:pt idx="3">
                  <c:v>0.99</c:v>
                </c:pt>
                <c:pt idx="4" formatCode="0.000">
                  <c:v>0.001</c:v>
                </c:pt>
                <c:pt idx="5">
                  <c:v>2.46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0.07</c:v>
                </c:pt>
                <c:pt idx="9" formatCode="General">
                  <c:v>0.02</c:v>
                </c:pt>
                <c:pt idx="10" formatCode="General">
                  <c:v>4.11</c:v>
                </c:pt>
                <c:pt idx="11" formatCode="General">
                  <c:v>0.01</c:v>
                </c:pt>
                <c:pt idx="12" formatCode="General">
                  <c:v>0.03</c:v>
                </c:pt>
                <c:pt idx="13" formatCode="General">
                  <c:v>0.55</c:v>
                </c:pt>
                <c:pt idx="14" formatCode="General">
                  <c:v>0.01</c:v>
                </c:pt>
                <c:pt idx="15" formatCode="General">
                  <c:v>0.15</c:v>
                </c:pt>
                <c:pt idx="16">
                  <c:v>0.1</c:v>
                </c:pt>
                <c:pt idx="17" formatCode="General">
                  <c:v>0.12</c:v>
                </c:pt>
                <c:pt idx="18" formatCode="General">
                  <c:v>0.03</c:v>
                </c:pt>
                <c:pt idx="19" formatCode="General">
                  <c:v>0.16</c:v>
                </c:pt>
                <c:pt idx="20" formatCode="General">
                  <c:v>0.12</c:v>
                </c:pt>
                <c:pt idx="21" formatCode="General">
                  <c:v>0.26</c:v>
                </c:pt>
                <c:pt idx="22" formatCode="General">
                  <c:v>1.21</c:v>
                </c:pt>
                <c:pt idx="23" formatCode="General">
                  <c:v>5.41</c:v>
                </c:pt>
                <c:pt idx="24" formatCode="General">
                  <c:v>0.23</c:v>
                </c:pt>
                <c:pt idx="25">
                  <c:v>0.2</c:v>
                </c:pt>
                <c:pt idx="26" formatCode="General">
                  <c:v>0.09</c:v>
                </c:pt>
                <c:pt idx="27" formatCode="General">
                  <c:v>0.16</c:v>
                </c:pt>
                <c:pt idx="28" formatCode="General">
                  <c:v>0.39</c:v>
                </c:pt>
                <c:pt idx="29" formatCode="General">
                  <c:v>0.83</c:v>
                </c:pt>
                <c:pt idx="30" formatCode="General">
                  <c:v>0.04</c:v>
                </c:pt>
                <c:pt idx="31" formatCode="General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69-F54E-BD7D-73427DB1897A}"/>
            </c:ext>
          </c:extLst>
        </c:ser>
        <c:ser>
          <c:idx val="6"/>
          <c:order val="4"/>
          <c:tx>
            <c:strRef>
              <c:f>'PC vs. Chl'!$F$2</c:f>
              <c:strCache>
                <c:ptCount val="1"/>
                <c:pt idx="0">
                  <c:v>Henderson Creek-PC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Chl'!$F$3:$F$34</c:f>
              <c:numCache>
                <c:formatCode>0.00</c:formatCode>
                <c:ptCount val="32"/>
                <c:pt idx="0">
                  <c:v>0.0</c:v>
                </c:pt>
                <c:pt idx="1">
                  <c:v>0.04</c:v>
                </c:pt>
                <c:pt idx="2">
                  <c:v>1.04</c:v>
                </c:pt>
                <c:pt idx="3">
                  <c:v>1.42</c:v>
                </c:pt>
                <c:pt idx="4" formatCode="0.000">
                  <c:v>0.001</c:v>
                </c:pt>
                <c:pt idx="5">
                  <c:v>2.28</c:v>
                </c:pt>
                <c:pt idx="6" formatCode="General">
                  <c:v>1.47</c:v>
                </c:pt>
                <c:pt idx="7">
                  <c:v>0.0</c:v>
                </c:pt>
                <c:pt idx="8" formatCode="General">
                  <c:v>0.16</c:v>
                </c:pt>
                <c:pt idx="9" formatCode="General">
                  <c:v>0.02</c:v>
                </c:pt>
                <c:pt idx="10" formatCode="General">
                  <c:v>0.81</c:v>
                </c:pt>
                <c:pt idx="11" formatCode="General">
                  <c:v>0.05</c:v>
                </c:pt>
                <c:pt idx="12" formatCode="General">
                  <c:v>0.58</c:v>
                </c:pt>
                <c:pt idx="13" formatCode="General">
                  <c:v>1.09</c:v>
                </c:pt>
                <c:pt idx="14" formatCode="General">
                  <c:v>0.08</c:v>
                </c:pt>
                <c:pt idx="15" formatCode="General">
                  <c:v>0.05</c:v>
                </c:pt>
                <c:pt idx="16" formatCode="General">
                  <c:v>0.01</c:v>
                </c:pt>
                <c:pt idx="17" formatCode="General">
                  <c:v>0.42</c:v>
                </c:pt>
                <c:pt idx="18" formatCode="General">
                  <c:v>0.12</c:v>
                </c:pt>
                <c:pt idx="19" formatCode="General">
                  <c:v>0.26</c:v>
                </c:pt>
                <c:pt idx="20" formatCode="General">
                  <c:v>0.04</c:v>
                </c:pt>
                <c:pt idx="21" formatCode="General">
                  <c:v>2.77</c:v>
                </c:pt>
                <c:pt idx="22" formatCode="General">
                  <c:v>1.51</c:v>
                </c:pt>
                <c:pt idx="23" formatCode="General">
                  <c:v>0.47</c:v>
                </c:pt>
                <c:pt idx="24" formatCode="General">
                  <c:v>0.22</c:v>
                </c:pt>
                <c:pt idx="25">
                  <c:v>0.16</c:v>
                </c:pt>
                <c:pt idx="26" formatCode="General">
                  <c:v>0.293</c:v>
                </c:pt>
                <c:pt idx="27" formatCode="General">
                  <c:v>0.09</c:v>
                </c:pt>
                <c:pt idx="28" formatCode="General">
                  <c:v>1.44</c:v>
                </c:pt>
                <c:pt idx="29" formatCode="General">
                  <c:v>0.13</c:v>
                </c:pt>
                <c:pt idx="30" formatCode="General">
                  <c:v>0.41</c:v>
                </c:pt>
                <c:pt idx="31" formatCode="General">
                  <c:v>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69-F54E-BD7D-73427DB1897A}"/>
            </c:ext>
          </c:extLst>
        </c:ser>
        <c:ser>
          <c:idx val="4"/>
          <c:order val="5"/>
          <c:tx>
            <c:strRef>
              <c:f>'PC vs. Chl'!$G$2</c:f>
              <c:strCache>
                <c:ptCount val="1"/>
                <c:pt idx="0">
                  <c:v>Henderson Spring-PC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Chl'!$G$3:$G$34</c:f>
              <c:numCache>
                <c:formatCode>0.00</c:formatCode>
                <c:ptCount val="32"/>
                <c:pt idx="17">
                  <c:v>0.42</c:v>
                </c:pt>
                <c:pt idx="18">
                  <c:v>0.42</c:v>
                </c:pt>
                <c:pt idx="19">
                  <c:v>0.28</c:v>
                </c:pt>
                <c:pt idx="20">
                  <c:v>0.07</c:v>
                </c:pt>
                <c:pt idx="21">
                  <c:v>0.16</c:v>
                </c:pt>
                <c:pt idx="22">
                  <c:v>3.83</c:v>
                </c:pt>
                <c:pt idx="23">
                  <c:v>0.14</c:v>
                </c:pt>
                <c:pt idx="24">
                  <c:v>0.11</c:v>
                </c:pt>
                <c:pt idx="25">
                  <c:v>0.0</c:v>
                </c:pt>
                <c:pt idx="26">
                  <c:v>0.1</c:v>
                </c:pt>
                <c:pt idx="27" formatCode="General">
                  <c:v>0.11</c:v>
                </c:pt>
                <c:pt idx="28" formatCode="General">
                  <c:v>0.73</c:v>
                </c:pt>
                <c:pt idx="29" formatCode="General">
                  <c:v>0.19</c:v>
                </c:pt>
                <c:pt idx="30" formatCode="General">
                  <c:v>10.31</c:v>
                </c:pt>
                <c:pt idx="31" formatCode="General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5-DE42-B706-E9FDE57630FA}"/>
            </c:ext>
          </c:extLst>
        </c:ser>
        <c:ser>
          <c:idx val="16"/>
          <c:order val="6"/>
          <c:tx>
            <c:strRef>
              <c:f>'PC vs. Chl'!$H$2</c:f>
              <c:strCache>
                <c:ptCount val="1"/>
                <c:pt idx="0">
                  <c:v>outlet of lake-PC</c:v>
                </c:pt>
              </c:strCache>
            </c:strRef>
          </c:tx>
          <c:spPr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Chl'!$H$3:$H$34</c:f>
              <c:numCache>
                <c:formatCode>0.00</c:formatCode>
                <c:ptCount val="32"/>
                <c:pt idx="0">
                  <c:v>0.02</c:v>
                </c:pt>
                <c:pt idx="1">
                  <c:v>0.0</c:v>
                </c:pt>
                <c:pt idx="2">
                  <c:v>0.05</c:v>
                </c:pt>
                <c:pt idx="3">
                  <c:v>1.07</c:v>
                </c:pt>
                <c:pt idx="4" formatCode="0.000">
                  <c:v>0.001</c:v>
                </c:pt>
                <c:pt idx="5">
                  <c:v>2.52</c:v>
                </c:pt>
                <c:pt idx="6">
                  <c:v>0.02</c:v>
                </c:pt>
                <c:pt idx="7" formatCode="General">
                  <c:v>0.02</c:v>
                </c:pt>
                <c:pt idx="8" formatCode="General">
                  <c:v>0.03</c:v>
                </c:pt>
                <c:pt idx="9" formatCode="General">
                  <c:v>0.03</c:v>
                </c:pt>
                <c:pt idx="10" formatCode="General">
                  <c:v>0.02</c:v>
                </c:pt>
                <c:pt idx="11" formatCode="General">
                  <c:v>0.02</c:v>
                </c:pt>
                <c:pt idx="12" formatCode="General">
                  <c:v>0.06</c:v>
                </c:pt>
                <c:pt idx="13" formatCode="General">
                  <c:v>0.02</c:v>
                </c:pt>
                <c:pt idx="14" formatCode="General">
                  <c:v>0.04</c:v>
                </c:pt>
                <c:pt idx="15" formatCode="General">
                  <c:v>0.04</c:v>
                </c:pt>
                <c:pt idx="16" formatCode="General">
                  <c:v>0.01</c:v>
                </c:pt>
                <c:pt idx="17" formatCode="General">
                  <c:v>0.02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0.03</c:v>
                </c:pt>
                <c:pt idx="21">
                  <c:v>0.1</c:v>
                </c:pt>
                <c:pt idx="22" formatCode="General">
                  <c:v>0.05</c:v>
                </c:pt>
                <c:pt idx="23" formatCode="General">
                  <c:v>0.09</c:v>
                </c:pt>
                <c:pt idx="24" formatCode="General">
                  <c:v>0.19</c:v>
                </c:pt>
                <c:pt idx="25">
                  <c:v>0.27</c:v>
                </c:pt>
                <c:pt idx="26" formatCode="General">
                  <c:v>0.07</c:v>
                </c:pt>
                <c:pt idx="27" formatCode="General">
                  <c:v>0.07</c:v>
                </c:pt>
                <c:pt idx="28" formatCode="General">
                  <c:v>0.09</c:v>
                </c:pt>
                <c:pt idx="29" formatCode="General">
                  <c:v>0.06</c:v>
                </c:pt>
                <c:pt idx="30" formatCode="General">
                  <c:v>0.09</c:v>
                </c:pt>
                <c:pt idx="31" formatCode="General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69-F54E-BD7D-73427DB1897A}"/>
            </c:ext>
          </c:extLst>
        </c:ser>
        <c:ser>
          <c:idx val="17"/>
          <c:order val="7"/>
          <c:tx>
            <c:strRef>
              <c:f>'PC vs. Chl'!$I$2</c:f>
              <c:strCache>
                <c:ptCount val="1"/>
                <c:pt idx="0">
                  <c:v>Weber Creek-PC</c:v>
                </c:pt>
              </c:strCache>
            </c:strRef>
          </c:tx>
          <c:spPr>
            <a:solidFill>
              <a:srgbClr val="3366FF">
                <a:alpha val="45000"/>
              </a:srgb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Chl'!$I$3:$I$34</c:f>
              <c:numCache>
                <c:formatCode>0.00</c:formatCode>
                <c:ptCount val="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0.96</c:v>
                </c:pt>
                <c:pt idx="4" formatCode="0.000">
                  <c:v>0.001</c:v>
                </c:pt>
                <c:pt idx="5">
                  <c:v>0.29</c:v>
                </c:pt>
                <c:pt idx="6">
                  <c:v>0.03</c:v>
                </c:pt>
                <c:pt idx="7" formatCode="General">
                  <c:v>0.06</c:v>
                </c:pt>
                <c:pt idx="8" formatCode="General">
                  <c:v>0.02</c:v>
                </c:pt>
                <c:pt idx="9" formatCode="General">
                  <c:v>0.03</c:v>
                </c:pt>
                <c:pt idx="10" formatCode="General">
                  <c:v>0.04</c:v>
                </c:pt>
                <c:pt idx="11" formatCode="General">
                  <c:v>0.01</c:v>
                </c:pt>
                <c:pt idx="12" formatCode="General">
                  <c:v>0.17</c:v>
                </c:pt>
                <c:pt idx="13" formatCode="General">
                  <c:v>0.07</c:v>
                </c:pt>
                <c:pt idx="14" formatCode="General">
                  <c:v>0.06</c:v>
                </c:pt>
                <c:pt idx="15" formatCode="General">
                  <c:v>0.07</c:v>
                </c:pt>
                <c:pt idx="16">
                  <c:v>0.1</c:v>
                </c:pt>
                <c:pt idx="17">
                  <c:v>0.4</c:v>
                </c:pt>
                <c:pt idx="18" formatCode="General">
                  <c:v>0.08</c:v>
                </c:pt>
                <c:pt idx="19" formatCode="General">
                  <c:v>0.33</c:v>
                </c:pt>
                <c:pt idx="20" formatCode="General">
                  <c:v>1.36</c:v>
                </c:pt>
                <c:pt idx="21" formatCode="General">
                  <c:v>0.01</c:v>
                </c:pt>
                <c:pt idx="22" formatCode="General">
                  <c:v>0.03</c:v>
                </c:pt>
                <c:pt idx="23" formatCode="General">
                  <c:v>0.06</c:v>
                </c:pt>
                <c:pt idx="24" formatCode="General">
                  <c:v>0.26</c:v>
                </c:pt>
                <c:pt idx="25">
                  <c:v>0.3</c:v>
                </c:pt>
                <c:pt idx="26" formatCode="General">
                  <c:v>0.12</c:v>
                </c:pt>
                <c:pt idx="27" formatCode="General">
                  <c:v>0.08</c:v>
                </c:pt>
                <c:pt idx="28" formatCode="General">
                  <c:v>0.89</c:v>
                </c:pt>
                <c:pt idx="29" formatCode="General">
                  <c:v>0.09</c:v>
                </c:pt>
                <c:pt idx="30" formatCode="General">
                  <c:v>0.0</c:v>
                </c:pt>
                <c:pt idx="31" formatCode="General">
                  <c:v>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69-F54E-BD7D-73427DB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89120"/>
        <c:axId val="915591168"/>
      </c:areaChart>
      <c:areaChart>
        <c:grouping val="standard"/>
        <c:varyColors val="0"/>
        <c:ser>
          <c:idx val="9"/>
          <c:order val="8"/>
          <c:tx>
            <c:strRef>
              <c:f>'PC vs. Chl'!$J$2</c:f>
              <c:strCache>
                <c:ptCount val="1"/>
                <c:pt idx="0">
                  <c:v>Caputo Creek -Chl</c:v>
                </c:pt>
              </c:strCache>
            </c:strRef>
          </c:tx>
          <c:spPr>
            <a:solidFill>
              <a:srgbClr val="46AA00">
                <a:alpha val="45000"/>
              </a:srgb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Chl'!$J$3:$J$34</c:f>
              <c:numCache>
                <c:formatCode>General</c:formatCode>
                <c:ptCount val="32"/>
                <c:pt idx="0" formatCode="0.00">
                  <c:v>1.86</c:v>
                </c:pt>
                <c:pt idx="1">
                  <c:v>1.07</c:v>
                </c:pt>
                <c:pt idx="2">
                  <c:v>1.66</c:v>
                </c:pt>
                <c:pt idx="3" formatCode="0.00">
                  <c:v>0.6</c:v>
                </c:pt>
                <c:pt idx="4" formatCode="0.000">
                  <c:v>0.001</c:v>
                </c:pt>
                <c:pt idx="5" formatCode="0.00">
                  <c:v>3.16</c:v>
                </c:pt>
                <c:pt idx="6" formatCode="0.00">
                  <c:v>4.5</c:v>
                </c:pt>
                <c:pt idx="7">
                  <c:v>1.04</c:v>
                </c:pt>
                <c:pt idx="8">
                  <c:v>1.51</c:v>
                </c:pt>
                <c:pt idx="9">
                  <c:v>1.57</c:v>
                </c:pt>
                <c:pt idx="10">
                  <c:v>0.57</c:v>
                </c:pt>
                <c:pt idx="11">
                  <c:v>0.65</c:v>
                </c:pt>
                <c:pt idx="12">
                  <c:v>0.54</c:v>
                </c:pt>
                <c:pt idx="13">
                  <c:v>0.71</c:v>
                </c:pt>
                <c:pt idx="14">
                  <c:v>0.79</c:v>
                </c:pt>
                <c:pt idx="15">
                  <c:v>0.28</c:v>
                </c:pt>
                <c:pt idx="16">
                  <c:v>1.65</c:v>
                </c:pt>
                <c:pt idx="17">
                  <c:v>0.36</c:v>
                </c:pt>
                <c:pt idx="18">
                  <c:v>2.44</c:v>
                </c:pt>
                <c:pt idx="19">
                  <c:v>0.64</c:v>
                </c:pt>
                <c:pt idx="20">
                  <c:v>0.31</c:v>
                </c:pt>
                <c:pt idx="21" formatCode="0.00">
                  <c:v>4.3</c:v>
                </c:pt>
                <c:pt idx="22">
                  <c:v>0.51</c:v>
                </c:pt>
                <c:pt idx="23">
                  <c:v>0.98</c:v>
                </c:pt>
                <c:pt idx="24" formatCode="0.00">
                  <c:v>0.7</c:v>
                </c:pt>
                <c:pt idx="25" formatCode="0.00">
                  <c:v>0.85</c:v>
                </c:pt>
                <c:pt idx="26">
                  <c:v>0.47</c:v>
                </c:pt>
                <c:pt idx="27">
                  <c:v>0.65</c:v>
                </c:pt>
                <c:pt idx="28">
                  <c:v>0.26</c:v>
                </c:pt>
                <c:pt idx="29">
                  <c:v>2.74</c:v>
                </c:pt>
                <c:pt idx="30">
                  <c:v>0.72</c:v>
                </c:pt>
                <c:pt idx="31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69-F54E-BD7D-73427DB1897A}"/>
            </c:ext>
          </c:extLst>
        </c:ser>
        <c:ser>
          <c:idx val="1"/>
          <c:order val="9"/>
          <c:tx>
            <c:strRef>
              <c:f>'PC vs. Chl'!$K$2</c:f>
              <c:strCache>
                <c:ptCount val="1"/>
                <c:pt idx="0">
                  <c:v>Centre-north of lake-Chl</c:v>
                </c:pt>
              </c:strCache>
            </c:strRef>
          </c:tx>
          <c:spPr>
            <a:solidFill>
              <a:srgbClr val="46AA00"/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Chl'!$K$3:$K$34</c:f>
              <c:numCache>
                <c:formatCode>General</c:formatCode>
                <c:ptCount val="32"/>
                <c:pt idx="0" formatCode="0.00">
                  <c:v>0.67</c:v>
                </c:pt>
                <c:pt idx="1">
                  <c:v>0.29</c:v>
                </c:pt>
                <c:pt idx="2">
                  <c:v>0.41</c:v>
                </c:pt>
                <c:pt idx="3" formatCode="0.000">
                  <c:v>0.001</c:v>
                </c:pt>
                <c:pt idx="4">
                  <c:v>2.54</c:v>
                </c:pt>
                <c:pt idx="5" formatCode="0.00">
                  <c:v>2.17</c:v>
                </c:pt>
                <c:pt idx="6" formatCode="0.00">
                  <c:v>0.15</c:v>
                </c:pt>
                <c:pt idx="7">
                  <c:v>0.55</c:v>
                </c:pt>
                <c:pt idx="8">
                  <c:v>1.33</c:v>
                </c:pt>
                <c:pt idx="9">
                  <c:v>0.61</c:v>
                </c:pt>
                <c:pt idx="10">
                  <c:v>0.25</c:v>
                </c:pt>
                <c:pt idx="11">
                  <c:v>0.25</c:v>
                </c:pt>
                <c:pt idx="12">
                  <c:v>0.22</c:v>
                </c:pt>
                <c:pt idx="13">
                  <c:v>0.14</c:v>
                </c:pt>
                <c:pt idx="14">
                  <c:v>0.56</c:v>
                </c:pt>
                <c:pt idx="15">
                  <c:v>0.31</c:v>
                </c:pt>
                <c:pt idx="16">
                  <c:v>0.23</c:v>
                </c:pt>
                <c:pt idx="17">
                  <c:v>0.32</c:v>
                </c:pt>
                <c:pt idx="18">
                  <c:v>0.57</c:v>
                </c:pt>
                <c:pt idx="19">
                  <c:v>0.29</c:v>
                </c:pt>
                <c:pt idx="20">
                  <c:v>0.31</c:v>
                </c:pt>
                <c:pt idx="21">
                  <c:v>0.21</c:v>
                </c:pt>
                <c:pt idx="22">
                  <c:v>0.21</c:v>
                </c:pt>
                <c:pt idx="23">
                  <c:v>0.24</c:v>
                </c:pt>
                <c:pt idx="24">
                  <c:v>0.58</c:v>
                </c:pt>
                <c:pt idx="25" formatCode="0.00">
                  <c:v>0.23</c:v>
                </c:pt>
                <c:pt idx="26">
                  <c:v>0.17</c:v>
                </c:pt>
                <c:pt idx="27">
                  <c:v>0.34</c:v>
                </c:pt>
                <c:pt idx="28">
                  <c:v>0.16</c:v>
                </c:pt>
                <c:pt idx="29">
                  <c:v>0.95</c:v>
                </c:pt>
                <c:pt idx="30">
                  <c:v>0.18</c:v>
                </c:pt>
                <c:pt idx="31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69-F54E-BD7D-73427DB1897A}"/>
            </c:ext>
          </c:extLst>
        </c:ser>
        <c:ser>
          <c:idx val="8"/>
          <c:order val="10"/>
          <c:tx>
            <c:strRef>
              <c:f>'PC vs. Chl'!$L$2</c:f>
              <c:strCache>
                <c:ptCount val="1"/>
                <c:pt idx="0">
                  <c:v>Centre-south of lake-Chl</c:v>
                </c:pt>
              </c:strCache>
            </c:strRef>
          </c:tx>
          <c:spPr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Chl'!$L$3:$L$34</c:f>
              <c:numCache>
                <c:formatCode>General</c:formatCode>
                <c:ptCount val="32"/>
                <c:pt idx="0" formatCode="0.00">
                  <c:v>0.63</c:v>
                </c:pt>
                <c:pt idx="1">
                  <c:v>0.35</c:v>
                </c:pt>
                <c:pt idx="2">
                  <c:v>0.35</c:v>
                </c:pt>
                <c:pt idx="3" formatCode="0.000">
                  <c:v>0.001</c:v>
                </c:pt>
                <c:pt idx="4" formatCode="0.000">
                  <c:v>0.001</c:v>
                </c:pt>
                <c:pt idx="5" formatCode="0.00">
                  <c:v>2.57</c:v>
                </c:pt>
                <c:pt idx="6" formatCode="0.00">
                  <c:v>0.19</c:v>
                </c:pt>
                <c:pt idx="7">
                  <c:v>0.43</c:v>
                </c:pt>
                <c:pt idx="8">
                  <c:v>0.79</c:v>
                </c:pt>
                <c:pt idx="9">
                  <c:v>0.47</c:v>
                </c:pt>
                <c:pt idx="10">
                  <c:v>0.46</c:v>
                </c:pt>
                <c:pt idx="11">
                  <c:v>0.33</c:v>
                </c:pt>
                <c:pt idx="12" formatCode="0.00">
                  <c:v>0.2</c:v>
                </c:pt>
                <c:pt idx="13">
                  <c:v>0.12</c:v>
                </c:pt>
                <c:pt idx="14">
                  <c:v>0.62</c:v>
                </c:pt>
                <c:pt idx="15">
                  <c:v>0.28</c:v>
                </c:pt>
                <c:pt idx="16">
                  <c:v>0.24</c:v>
                </c:pt>
                <c:pt idx="17">
                  <c:v>0.27</c:v>
                </c:pt>
                <c:pt idx="18">
                  <c:v>0.66</c:v>
                </c:pt>
                <c:pt idx="19">
                  <c:v>0.26</c:v>
                </c:pt>
                <c:pt idx="20">
                  <c:v>0.28</c:v>
                </c:pt>
                <c:pt idx="21">
                  <c:v>0.16</c:v>
                </c:pt>
                <c:pt idx="22">
                  <c:v>0.2</c:v>
                </c:pt>
                <c:pt idx="23">
                  <c:v>0.28</c:v>
                </c:pt>
                <c:pt idx="24">
                  <c:v>0.53</c:v>
                </c:pt>
                <c:pt idx="25" formatCode="0.00">
                  <c:v>0.25</c:v>
                </c:pt>
                <c:pt idx="26">
                  <c:v>0.12</c:v>
                </c:pt>
                <c:pt idx="27">
                  <c:v>0.38</c:v>
                </c:pt>
                <c:pt idx="28">
                  <c:v>0.18</c:v>
                </c:pt>
                <c:pt idx="29">
                  <c:v>0.73</c:v>
                </c:pt>
                <c:pt idx="30">
                  <c:v>0.27</c:v>
                </c:pt>
                <c:pt idx="31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969-F54E-BD7D-73427DB1897A}"/>
            </c:ext>
          </c:extLst>
        </c:ser>
        <c:ser>
          <c:idx val="11"/>
          <c:order val="11"/>
          <c:tx>
            <c:strRef>
              <c:f>'PC vs. Chl'!$M$2</c:f>
              <c:strCache>
                <c:ptCount val="1"/>
                <c:pt idx="0">
                  <c:v>Hart / Fleischauer Creek-Chl</c:v>
                </c:pt>
              </c:strCache>
            </c:strRef>
          </c:tx>
          <c:spPr>
            <a:solidFill>
              <a:srgbClr val="83CC00">
                <a:alpha val="90000"/>
              </a:srgb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Chl'!$M$3:$M$34</c:f>
              <c:numCache>
                <c:formatCode>0.00</c:formatCode>
                <c:ptCount val="32"/>
                <c:pt idx="0">
                  <c:v>91.575</c:v>
                </c:pt>
                <c:pt idx="1">
                  <c:v>1.24</c:v>
                </c:pt>
                <c:pt idx="2">
                  <c:v>3.85</c:v>
                </c:pt>
                <c:pt idx="3">
                  <c:v>0.3</c:v>
                </c:pt>
                <c:pt idx="4" formatCode="0.000">
                  <c:v>0.001</c:v>
                </c:pt>
                <c:pt idx="5">
                  <c:v>1.19</c:v>
                </c:pt>
                <c:pt idx="6">
                  <c:v>0.83</c:v>
                </c:pt>
                <c:pt idx="7" formatCode="General">
                  <c:v>0.86</c:v>
                </c:pt>
                <c:pt idx="8" formatCode="General">
                  <c:v>1.51</c:v>
                </c:pt>
                <c:pt idx="9">
                  <c:v>0.9</c:v>
                </c:pt>
                <c:pt idx="10" formatCode="General">
                  <c:v>25.11</c:v>
                </c:pt>
                <c:pt idx="11" formatCode="General">
                  <c:v>1.26</c:v>
                </c:pt>
                <c:pt idx="12" formatCode="General">
                  <c:v>0.48</c:v>
                </c:pt>
                <c:pt idx="13" formatCode="General">
                  <c:v>2.66</c:v>
                </c:pt>
                <c:pt idx="14" formatCode="General">
                  <c:v>0.69</c:v>
                </c:pt>
                <c:pt idx="15" formatCode="General">
                  <c:v>0.62</c:v>
                </c:pt>
                <c:pt idx="16" formatCode="General">
                  <c:v>1.24</c:v>
                </c:pt>
                <c:pt idx="17" formatCode="General">
                  <c:v>0.81</c:v>
                </c:pt>
                <c:pt idx="18" formatCode="General">
                  <c:v>0.94</c:v>
                </c:pt>
                <c:pt idx="19" formatCode="General">
                  <c:v>1.07</c:v>
                </c:pt>
                <c:pt idx="20" formatCode="General">
                  <c:v>1.03</c:v>
                </c:pt>
                <c:pt idx="21" formatCode="General">
                  <c:v>0.99</c:v>
                </c:pt>
                <c:pt idx="22" formatCode="General">
                  <c:v>0.53</c:v>
                </c:pt>
                <c:pt idx="23" formatCode="General">
                  <c:v>2.62</c:v>
                </c:pt>
                <c:pt idx="24" formatCode="General">
                  <c:v>1.02</c:v>
                </c:pt>
                <c:pt idx="25">
                  <c:v>0.48</c:v>
                </c:pt>
                <c:pt idx="26" formatCode="General">
                  <c:v>0.63</c:v>
                </c:pt>
                <c:pt idx="27" formatCode="General">
                  <c:v>0.73</c:v>
                </c:pt>
                <c:pt idx="28" formatCode="General">
                  <c:v>0.66</c:v>
                </c:pt>
                <c:pt idx="29" formatCode="General">
                  <c:v>9.76</c:v>
                </c:pt>
                <c:pt idx="30" formatCode="General">
                  <c:v>0.26</c:v>
                </c:pt>
                <c:pt idx="31" formatCode="General">
                  <c:v>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69-F54E-BD7D-73427DB1897A}"/>
            </c:ext>
          </c:extLst>
        </c:ser>
        <c:ser>
          <c:idx val="12"/>
          <c:order val="12"/>
          <c:tx>
            <c:strRef>
              <c:f>'PC vs. Chl'!$N$2</c:f>
              <c:strCache>
                <c:ptCount val="1"/>
                <c:pt idx="0">
                  <c:v>Henderson Creek-Chl</c:v>
                </c:pt>
              </c:strCache>
            </c:strRef>
          </c:tx>
          <c:spPr>
            <a:solidFill>
              <a:srgbClr val="46AA00">
                <a:alpha val="45000"/>
              </a:srgb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Chl'!$N$3:$N$34</c:f>
              <c:numCache>
                <c:formatCode>0.00</c:formatCode>
                <c:ptCount val="32"/>
                <c:pt idx="0">
                  <c:v>0.85</c:v>
                </c:pt>
                <c:pt idx="1">
                  <c:v>2.56</c:v>
                </c:pt>
                <c:pt idx="2">
                  <c:v>6.93</c:v>
                </c:pt>
                <c:pt idx="3">
                  <c:v>0.74</c:v>
                </c:pt>
                <c:pt idx="4" formatCode="0.000">
                  <c:v>0.001</c:v>
                </c:pt>
                <c:pt idx="5">
                  <c:v>1.23</c:v>
                </c:pt>
                <c:pt idx="6" formatCode="General">
                  <c:v>27.37</c:v>
                </c:pt>
                <c:pt idx="7" formatCode="General">
                  <c:v>0.81</c:v>
                </c:pt>
                <c:pt idx="8" formatCode="General">
                  <c:v>2.31</c:v>
                </c:pt>
                <c:pt idx="9" formatCode="General">
                  <c:v>1.15</c:v>
                </c:pt>
                <c:pt idx="10" formatCode="General">
                  <c:v>5.3</c:v>
                </c:pt>
                <c:pt idx="11" formatCode="General">
                  <c:v>1.09</c:v>
                </c:pt>
                <c:pt idx="12" formatCode="General">
                  <c:v>3.45</c:v>
                </c:pt>
                <c:pt idx="13" formatCode="General">
                  <c:v>8.56</c:v>
                </c:pt>
                <c:pt idx="14" formatCode="General">
                  <c:v>2.28</c:v>
                </c:pt>
                <c:pt idx="15" formatCode="General">
                  <c:v>1.79</c:v>
                </c:pt>
                <c:pt idx="16" formatCode="General">
                  <c:v>1.09</c:v>
                </c:pt>
                <c:pt idx="17" formatCode="General">
                  <c:v>3.11</c:v>
                </c:pt>
                <c:pt idx="18" formatCode="General">
                  <c:v>1.99</c:v>
                </c:pt>
                <c:pt idx="19" formatCode="General">
                  <c:v>1.72</c:v>
                </c:pt>
                <c:pt idx="20" formatCode="General">
                  <c:v>2.72</c:v>
                </c:pt>
                <c:pt idx="21" formatCode="General">
                  <c:v>3.46</c:v>
                </c:pt>
                <c:pt idx="22" formatCode="General">
                  <c:v>0.95</c:v>
                </c:pt>
                <c:pt idx="23" formatCode="General">
                  <c:v>0.82</c:v>
                </c:pt>
                <c:pt idx="24" formatCode="General">
                  <c:v>0.63</c:v>
                </c:pt>
                <c:pt idx="25">
                  <c:v>0.25</c:v>
                </c:pt>
                <c:pt idx="26" formatCode="General">
                  <c:v>0.1</c:v>
                </c:pt>
                <c:pt idx="27" formatCode="General">
                  <c:v>0.39</c:v>
                </c:pt>
                <c:pt idx="28" formatCode="General">
                  <c:v>1.39</c:v>
                </c:pt>
                <c:pt idx="29" formatCode="General">
                  <c:v>1.1</c:v>
                </c:pt>
                <c:pt idx="30" formatCode="General">
                  <c:v>0.79</c:v>
                </c:pt>
                <c:pt idx="31" formatCode="General">
                  <c:v>1.11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69-F54E-BD7D-73427DB1897A}"/>
            </c:ext>
          </c:extLst>
        </c:ser>
        <c:ser>
          <c:idx val="7"/>
          <c:order val="13"/>
          <c:tx>
            <c:strRef>
              <c:f>'PC vs. Chl'!$O$2</c:f>
              <c:strCache>
                <c:ptCount val="1"/>
                <c:pt idx="0">
                  <c:v>Henderson Spring-Chl</c:v>
                </c:pt>
              </c:strCache>
            </c:strRef>
          </c:tx>
          <c:spPr>
            <a:solidFill>
              <a:schemeClr val="accent3">
                <a:lumMod val="75000"/>
                <a:alpha val="60000"/>
              </a:scheme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Chl'!$O$3:$O$34</c:f>
              <c:numCache>
                <c:formatCode>0.00</c:formatCode>
                <c:ptCount val="32"/>
                <c:pt idx="17" formatCode="General">
                  <c:v>3.11</c:v>
                </c:pt>
                <c:pt idx="18" formatCode="General">
                  <c:v>2.56</c:v>
                </c:pt>
                <c:pt idx="19" formatCode="General">
                  <c:v>3.97</c:v>
                </c:pt>
                <c:pt idx="20" formatCode="General">
                  <c:v>3.02</c:v>
                </c:pt>
                <c:pt idx="21" formatCode="General">
                  <c:v>0.4</c:v>
                </c:pt>
                <c:pt idx="22" formatCode="General">
                  <c:v>1.63</c:v>
                </c:pt>
                <c:pt idx="23" formatCode="General">
                  <c:v>0.28</c:v>
                </c:pt>
                <c:pt idx="24" formatCode="General">
                  <c:v>0.95</c:v>
                </c:pt>
                <c:pt idx="25">
                  <c:v>0.32</c:v>
                </c:pt>
                <c:pt idx="26" formatCode="General">
                  <c:v>0.35</c:v>
                </c:pt>
                <c:pt idx="27" formatCode="General">
                  <c:v>0.71</c:v>
                </c:pt>
                <c:pt idx="28" formatCode="General">
                  <c:v>2.31</c:v>
                </c:pt>
                <c:pt idx="29" formatCode="General">
                  <c:v>2.45</c:v>
                </c:pt>
                <c:pt idx="30" formatCode="General">
                  <c:v>113.11</c:v>
                </c:pt>
                <c:pt idx="31" formatCode="General">
                  <c:v>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D5-DE42-B706-E9FDE57630FA}"/>
            </c:ext>
          </c:extLst>
        </c:ser>
        <c:ser>
          <c:idx val="14"/>
          <c:order val="14"/>
          <c:tx>
            <c:strRef>
              <c:f>'PC vs. Chl'!$P$2</c:f>
              <c:strCache>
                <c:ptCount val="1"/>
                <c:pt idx="0">
                  <c:v>outlet of lake-Chl</c:v>
                </c:pt>
              </c:strCache>
            </c:strRef>
          </c:tx>
          <c:spPr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Chl'!$P$3:$P$34</c:f>
              <c:numCache>
                <c:formatCode>General</c:formatCode>
                <c:ptCount val="32"/>
                <c:pt idx="0" formatCode="0.00">
                  <c:v>0.79</c:v>
                </c:pt>
                <c:pt idx="1">
                  <c:v>0.27</c:v>
                </c:pt>
                <c:pt idx="2">
                  <c:v>0.45</c:v>
                </c:pt>
                <c:pt idx="3">
                  <c:v>0.33</c:v>
                </c:pt>
                <c:pt idx="4" formatCode="0.000">
                  <c:v>0.001</c:v>
                </c:pt>
                <c:pt idx="5" formatCode="0.00">
                  <c:v>1.53</c:v>
                </c:pt>
                <c:pt idx="6" formatCode="0.00">
                  <c:v>0.19</c:v>
                </c:pt>
                <c:pt idx="7">
                  <c:v>0.35</c:v>
                </c:pt>
                <c:pt idx="8">
                  <c:v>1.27</c:v>
                </c:pt>
                <c:pt idx="9">
                  <c:v>0.49</c:v>
                </c:pt>
                <c:pt idx="10">
                  <c:v>0.27</c:v>
                </c:pt>
                <c:pt idx="11">
                  <c:v>0.26</c:v>
                </c:pt>
                <c:pt idx="12">
                  <c:v>0.26</c:v>
                </c:pt>
                <c:pt idx="13">
                  <c:v>0.12</c:v>
                </c:pt>
                <c:pt idx="14">
                  <c:v>0.74</c:v>
                </c:pt>
                <c:pt idx="15">
                  <c:v>0.27</c:v>
                </c:pt>
                <c:pt idx="16">
                  <c:v>0.22</c:v>
                </c:pt>
                <c:pt idx="17">
                  <c:v>0.48</c:v>
                </c:pt>
                <c:pt idx="18">
                  <c:v>0.41</c:v>
                </c:pt>
                <c:pt idx="19">
                  <c:v>0.35</c:v>
                </c:pt>
                <c:pt idx="20">
                  <c:v>0.3</c:v>
                </c:pt>
                <c:pt idx="21">
                  <c:v>0.41</c:v>
                </c:pt>
                <c:pt idx="22">
                  <c:v>0.18</c:v>
                </c:pt>
                <c:pt idx="23">
                  <c:v>0.28</c:v>
                </c:pt>
                <c:pt idx="24">
                  <c:v>0.43</c:v>
                </c:pt>
                <c:pt idx="25" formatCode="0.00">
                  <c:v>0.3</c:v>
                </c:pt>
                <c:pt idx="26">
                  <c:v>0.17</c:v>
                </c:pt>
                <c:pt idx="27">
                  <c:v>0.34</c:v>
                </c:pt>
                <c:pt idx="28">
                  <c:v>0.14</c:v>
                </c:pt>
                <c:pt idx="29">
                  <c:v>0.82</c:v>
                </c:pt>
                <c:pt idx="30">
                  <c:v>0.29</c:v>
                </c:pt>
                <c:pt idx="3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969-F54E-BD7D-73427DB1897A}"/>
            </c:ext>
          </c:extLst>
        </c:ser>
        <c:ser>
          <c:idx val="15"/>
          <c:order val="15"/>
          <c:tx>
            <c:strRef>
              <c:f>'PC vs. Chl'!$Q$2</c:f>
              <c:strCache>
                <c:ptCount val="1"/>
                <c:pt idx="0">
                  <c:v>Weber Creek-Chl</c:v>
                </c:pt>
              </c:strCache>
            </c:strRef>
          </c:tx>
          <c:spPr>
            <a:solidFill>
              <a:srgbClr val="008000">
                <a:alpha val="10000"/>
              </a:srgbClr>
            </a:solidFill>
            <a:ln w="25400">
              <a:noFill/>
            </a:ln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Chl'!$Q$3:$Q$34</c:f>
              <c:numCache>
                <c:formatCode>0.00</c:formatCode>
                <c:ptCount val="32"/>
                <c:pt idx="0">
                  <c:v>0.62</c:v>
                </c:pt>
                <c:pt idx="1">
                  <c:v>0.48</c:v>
                </c:pt>
                <c:pt idx="2">
                  <c:v>0.67</c:v>
                </c:pt>
                <c:pt idx="3">
                  <c:v>0.41</c:v>
                </c:pt>
                <c:pt idx="4" formatCode="0.000">
                  <c:v>0.001</c:v>
                </c:pt>
                <c:pt idx="5">
                  <c:v>0.93</c:v>
                </c:pt>
                <c:pt idx="6">
                  <c:v>0.79</c:v>
                </c:pt>
                <c:pt idx="7" formatCode="General">
                  <c:v>0.74</c:v>
                </c:pt>
                <c:pt idx="8" formatCode="General">
                  <c:v>1.38</c:v>
                </c:pt>
                <c:pt idx="9" formatCode="General">
                  <c:v>0.03</c:v>
                </c:pt>
                <c:pt idx="10" formatCode="General">
                  <c:v>0.74</c:v>
                </c:pt>
                <c:pt idx="11" formatCode="General">
                  <c:v>0.43</c:v>
                </c:pt>
                <c:pt idx="12" formatCode="General">
                  <c:v>0.62</c:v>
                </c:pt>
                <c:pt idx="13" formatCode="General">
                  <c:v>0.52</c:v>
                </c:pt>
                <c:pt idx="14" formatCode="General">
                  <c:v>1.04</c:v>
                </c:pt>
                <c:pt idx="15" formatCode="General">
                  <c:v>0.21</c:v>
                </c:pt>
                <c:pt idx="16" formatCode="General">
                  <c:v>0.93</c:v>
                </c:pt>
                <c:pt idx="17" formatCode="General">
                  <c:v>2.11</c:v>
                </c:pt>
                <c:pt idx="18" formatCode="General">
                  <c:v>1.39</c:v>
                </c:pt>
                <c:pt idx="19" formatCode="General">
                  <c:v>1.85</c:v>
                </c:pt>
                <c:pt idx="20" formatCode="General">
                  <c:v>5.8</c:v>
                </c:pt>
                <c:pt idx="21" formatCode="General">
                  <c:v>2.42</c:v>
                </c:pt>
                <c:pt idx="22" formatCode="General">
                  <c:v>0.26</c:v>
                </c:pt>
                <c:pt idx="23" formatCode="General">
                  <c:v>0.62</c:v>
                </c:pt>
                <c:pt idx="24" formatCode="General">
                  <c:v>0.73</c:v>
                </c:pt>
                <c:pt idx="25">
                  <c:v>0.25</c:v>
                </c:pt>
                <c:pt idx="26" formatCode="General">
                  <c:v>0.22</c:v>
                </c:pt>
                <c:pt idx="27">
                  <c:v>0.3</c:v>
                </c:pt>
                <c:pt idx="28" formatCode="General">
                  <c:v>0.27</c:v>
                </c:pt>
                <c:pt idx="29" formatCode="General">
                  <c:v>1.06</c:v>
                </c:pt>
                <c:pt idx="30" formatCode="General">
                  <c:v>0.27</c:v>
                </c:pt>
                <c:pt idx="31" formatCode="General">
                  <c:v>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69-F54E-BD7D-73427DB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97600"/>
        <c:axId val="915594560"/>
      </c:areaChart>
      <c:catAx>
        <c:axId val="915589120"/>
        <c:scaling>
          <c:orientation val="minMax"/>
        </c:scaling>
        <c:delete val="0"/>
        <c:axPos val="b"/>
        <c:numFmt formatCode="[$-1009]d/mmm/yy;@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15591168"/>
        <c:crossesAt val="-1.0"/>
        <c:auto val="0"/>
        <c:lblAlgn val="ctr"/>
        <c:lblOffset val="100"/>
        <c:tickLblSkip val="1"/>
        <c:noMultiLvlLbl val="0"/>
      </c:catAx>
      <c:valAx>
        <c:axId val="915591168"/>
        <c:scaling>
          <c:orientation val="minMax"/>
          <c:max val="2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chemeClr val="accent5"/>
                    </a:solidFill>
                  </a:rPr>
                  <a:t>Phycocyanin</a:t>
                </a:r>
              </a:p>
            </c:rich>
          </c:tx>
          <c:layout>
            <c:manualLayout>
              <c:xMode val="edge"/>
              <c:yMode val="edge"/>
              <c:x val="0.000784595433360365"/>
              <c:y val="0.320451638024291"/>
            </c:manualLayout>
          </c:layout>
          <c:overlay val="0"/>
          <c:spPr>
            <a:noFill/>
          </c:sp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 i="0">
                <a:solidFill>
                  <a:schemeClr val="accent5"/>
                </a:solidFill>
              </a:defRPr>
            </a:pPr>
            <a:endParaRPr lang="en-US"/>
          </a:p>
        </c:txPr>
        <c:crossAx val="915589120"/>
        <c:crosses val="autoZero"/>
        <c:crossBetween val="midCat"/>
        <c:majorUnit val="2.0"/>
        <c:minorUnit val="0.5"/>
      </c:valAx>
      <c:valAx>
        <c:axId val="915594560"/>
        <c:scaling>
          <c:orientation val="minMax"/>
          <c:max val="9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rgbClr val="008000"/>
                    </a:solidFill>
                  </a:rPr>
                  <a:t>Chlorophyll</a:t>
                </a:r>
              </a:p>
            </c:rich>
          </c:tx>
          <c:layout>
            <c:manualLayout>
              <c:xMode val="edge"/>
              <c:yMode val="edge"/>
              <c:x val="0.970122874600528"/>
              <c:y val="0.3251307393100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 i="0">
                <a:solidFill>
                  <a:srgbClr val="008000"/>
                </a:solidFill>
              </a:defRPr>
            </a:pPr>
            <a:endParaRPr lang="en-US"/>
          </a:p>
        </c:txPr>
        <c:crossAx val="915597600"/>
        <c:crosses val="max"/>
        <c:crossBetween val="midCat"/>
      </c:valAx>
      <c:dateAx>
        <c:axId val="915597600"/>
        <c:scaling>
          <c:orientation val="minMax"/>
        </c:scaling>
        <c:delete val="1"/>
        <c:axPos val="b"/>
        <c:numFmt formatCode="[$-1009]d/mmm/yy;@" sourceLinked="1"/>
        <c:majorTickMark val="out"/>
        <c:minorTickMark val="none"/>
        <c:tickLblPos val="nextTo"/>
        <c:crossAx val="915594560"/>
        <c:crosses val="autoZero"/>
        <c:auto val="1"/>
        <c:lblOffset val="100"/>
        <c:baseTimeUnit val="days"/>
      </c:dateAx>
    </c:plotArea>
    <c:legend>
      <c:legendPos val="tr"/>
      <c:layout>
        <c:manualLayout>
          <c:xMode val="edge"/>
          <c:yMode val="edge"/>
          <c:x val="0.424790287957809"/>
          <c:y val="0.0033244776868921"/>
          <c:w val="0.230154152850177"/>
          <c:h val="0.67436521341874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36468134532286"/>
          <c:y val="0.038326383948108"/>
          <c:w val="0.82279068752913"/>
          <c:h val="0.849483461431045"/>
        </c:manualLayout>
      </c:layout>
      <c:area3DChart>
        <c:grouping val="standard"/>
        <c:varyColors val="0"/>
        <c:ser>
          <c:idx val="0"/>
          <c:order val="0"/>
          <c:tx>
            <c:strRef>
              <c:f>'PC vs. Chl'!$B$2</c:f>
              <c:strCache>
                <c:ptCount val="1"/>
                <c:pt idx="0">
                  <c:v>Caputo Creek-PC</c:v>
                </c:pt>
              </c:strCache>
            </c:strRef>
          </c:tx>
          <c:spPr>
            <a:solidFill>
              <a:srgbClr val="3366FF">
                <a:alpha val="55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Chl'!$B$3:$B$34</c:f>
              <c:numCache>
                <c:formatCode>0.00</c:formatCode>
                <c:ptCount val="32"/>
                <c:pt idx="0">
                  <c:v>0.13</c:v>
                </c:pt>
                <c:pt idx="1">
                  <c:v>0.36</c:v>
                </c:pt>
                <c:pt idx="2">
                  <c:v>0.33</c:v>
                </c:pt>
                <c:pt idx="3">
                  <c:v>0.94</c:v>
                </c:pt>
                <c:pt idx="4" formatCode="0.000">
                  <c:v>0.001</c:v>
                </c:pt>
                <c:pt idx="5">
                  <c:v>2.43</c:v>
                </c:pt>
                <c:pt idx="6">
                  <c:v>0.27</c:v>
                </c:pt>
                <c:pt idx="7" formatCode="General">
                  <c:v>0.02</c:v>
                </c:pt>
                <c:pt idx="8">
                  <c:v>0.1</c:v>
                </c:pt>
                <c:pt idx="9" formatCode="General">
                  <c:v>0.19</c:v>
                </c:pt>
                <c:pt idx="10" formatCode="General">
                  <c:v>0.07</c:v>
                </c:pt>
                <c:pt idx="11" formatCode="General">
                  <c:v>0.06</c:v>
                </c:pt>
                <c:pt idx="12" formatCode="General">
                  <c:v>0.14</c:v>
                </c:pt>
                <c:pt idx="13" formatCode="General">
                  <c:v>0.03</c:v>
                </c:pt>
                <c:pt idx="14" formatCode="General">
                  <c:v>0.02</c:v>
                </c:pt>
                <c:pt idx="15" formatCode="General">
                  <c:v>0.13</c:v>
                </c:pt>
                <c:pt idx="16" formatCode="General">
                  <c:v>0.16</c:v>
                </c:pt>
                <c:pt idx="17" formatCode="General">
                  <c:v>0.04</c:v>
                </c:pt>
                <c:pt idx="18" formatCode="General">
                  <c:v>0.13</c:v>
                </c:pt>
                <c:pt idx="19" formatCode="General">
                  <c:v>0.18</c:v>
                </c:pt>
                <c:pt idx="20" formatCode="General">
                  <c:v>0.01</c:v>
                </c:pt>
                <c:pt idx="21" formatCode="General">
                  <c:v>0.22</c:v>
                </c:pt>
                <c:pt idx="22" formatCode="General">
                  <c:v>0.51</c:v>
                </c:pt>
                <c:pt idx="23">
                  <c:v>2.5</c:v>
                </c:pt>
                <c:pt idx="24" formatCode="General">
                  <c:v>0.15</c:v>
                </c:pt>
                <c:pt idx="25">
                  <c:v>0.3</c:v>
                </c:pt>
                <c:pt idx="26" formatCode="General">
                  <c:v>0.11</c:v>
                </c:pt>
                <c:pt idx="27" formatCode="General">
                  <c:v>0.11</c:v>
                </c:pt>
                <c:pt idx="28" formatCode="General">
                  <c:v>0.16</c:v>
                </c:pt>
                <c:pt idx="29" formatCode="General">
                  <c:v>0.21</c:v>
                </c:pt>
                <c:pt idx="30" formatCode="General">
                  <c:v>0.21</c:v>
                </c:pt>
                <c:pt idx="31" formatCode="General">
                  <c:v>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9-F54E-BD7D-73427DB1897A}"/>
            </c:ext>
          </c:extLst>
        </c:ser>
        <c:ser>
          <c:idx val="2"/>
          <c:order val="1"/>
          <c:tx>
            <c:strRef>
              <c:f>'PC vs. Chl'!$C$2</c:f>
              <c:strCache>
                <c:ptCount val="1"/>
                <c:pt idx="0">
                  <c:v>Centre-north of lake-PC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Chl'!$C$3:$C$34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 formatCode="0.000">
                  <c:v>0.001</c:v>
                </c:pt>
                <c:pt idx="4" formatCode="General">
                  <c:v>0.32</c:v>
                </c:pt>
                <c:pt idx="5" formatCode="General">
                  <c:v>2.56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0.07</c:v>
                </c:pt>
                <c:pt idx="9" formatCode="General">
                  <c:v>0.05</c:v>
                </c:pt>
                <c:pt idx="10">
                  <c:v>0.0</c:v>
                </c:pt>
                <c:pt idx="11" formatCode="General">
                  <c:v>0.02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0.03</c:v>
                </c:pt>
                <c:pt idx="16" formatCode="General">
                  <c:v>0.03</c:v>
                </c:pt>
                <c:pt idx="17" formatCode="General">
                  <c:v>0.02</c:v>
                </c:pt>
                <c:pt idx="18">
                  <c:v>0.0</c:v>
                </c:pt>
                <c:pt idx="19" formatCode="General">
                  <c:v>0.02</c:v>
                </c:pt>
                <c:pt idx="20" formatCode="General">
                  <c:v>0.02</c:v>
                </c:pt>
                <c:pt idx="21">
                  <c:v>0.0</c:v>
                </c:pt>
                <c:pt idx="22">
                  <c:v>0.0</c:v>
                </c:pt>
                <c:pt idx="23" formatCode="General">
                  <c:v>0.05</c:v>
                </c:pt>
                <c:pt idx="24" formatCode="General">
                  <c:v>0.28</c:v>
                </c:pt>
                <c:pt idx="25">
                  <c:v>0.24</c:v>
                </c:pt>
                <c:pt idx="26" formatCode="General">
                  <c:v>1.0</c:v>
                </c:pt>
                <c:pt idx="27" formatCode="General">
                  <c:v>0.07</c:v>
                </c:pt>
                <c:pt idx="28" formatCode="General">
                  <c:v>0.13</c:v>
                </c:pt>
                <c:pt idx="29" formatCode="General">
                  <c:v>0.11</c:v>
                </c:pt>
                <c:pt idx="30" formatCode="General">
                  <c:v>0.1</c:v>
                </c:pt>
                <c:pt idx="31" formatCode="General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69-F54E-BD7D-73427DB1897A}"/>
            </c:ext>
          </c:extLst>
        </c:ser>
        <c:ser>
          <c:idx val="3"/>
          <c:order val="2"/>
          <c:tx>
            <c:strRef>
              <c:f>'PC vs. Chl'!$D$2</c:f>
              <c:strCache>
                <c:ptCount val="1"/>
                <c:pt idx="0">
                  <c:v>Centre-south of lake-PC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Chl'!$D$3:$D$34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3" formatCode="0.000">
                  <c:v>0.001</c:v>
                </c:pt>
                <c:pt idx="4" formatCode="0.000">
                  <c:v>0.001</c:v>
                </c:pt>
                <c:pt idx="5" formatCode="General">
                  <c:v>2.64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0.02</c:v>
                </c:pt>
                <c:pt idx="9" formatCode="General">
                  <c:v>0.01</c:v>
                </c:pt>
                <c:pt idx="10">
                  <c:v>0.0</c:v>
                </c:pt>
                <c:pt idx="11" formatCode="General">
                  <c:v>0.05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0.04</c:v>
                </c:pt>
                <c:pt idx="16" formatCode="General">
                  <c:v>0.03</c:v>
                </c:pt>
                <c:pt idx="17" formatCode="General">
                  <c:v>0.03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0.02</c:v>
                </c:pt>
                <c:pt idx="21">
                  <c:v>0.0</c:v>
                </c:pt>
                <c:pt idx="22">
                  <c:v>0.0</c:v>
                </c:pt>
                <c:pt idx="23" formatCode="General">
                  <c:v>0.04</c:v>
                </c:pt>
                <c:pt idx="24" formatCode="General">
                  <c:v>0.27</c:v>
                </c:pt>
                <c:pt idx="25">
                  <c:v>0.24</c:v>
                </c:pt>
                <c:pt idx="26" formatCode="General">
                  <c:v>0.06</c:v>
                </c:pt>
                <c:pt idx="27" formatCode="General">
                  <c:v>0.08</c:v>
                </c:pt>
                <c:pt idx="28" formatCode="General">
                  <c:v>0.15</c:v>
                </c:pt>
                <c:pt idx="29" formatCode="General">
                  <c:v>0.06</c:v>
                </c:pt>
                <c:pt idx="30" formatCode="General">
                  <c:v>0.12</c:v>
                </c:pt>
                <c:pt idx="31" formatCode="General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69-F54E-BD7D-73427DB1897A}"/>
            </c:ext>
          </c:extLst>
        </c:ser>
        <c:ser>
          <c:idx val="5"/>
          <c:order val="3"/>
          <c:tx>
            <c:strRef>
              <c:f>'PC vs. Chl'!$E$2</c:f>
              <c:strCache>
                <c:ptCount val="1"/>
                <c:pt idx="0">
                  <c:v>Hart / Fleischauer Creek-PC</c:v>
                </c:pt>
              </c:strCache>
            </c:strRef>
          </c:tx>
          <c:spPr>
            <a:solidFill>
              <a:schemeClr val="accent5">
                <a:alpha val="45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Chl'!$E$3:$E$34</c:f>
              <c:numCache>
                <c:formatCode>0.00</c:formatCode>
                <c:ptCount val="32"/>
                <c:pt idx="0">
                  <c:v>1.82</c:v>
                </c:pt>
                <c:pt idx="1">
                  <c:v>0.02</c:v>
                </c:pt>
                <c:pt idx="2">
                  <c:v>0.29</c:v>
                </c:pt>
                <c:pt idx="3">
                  <c:v>0.99</c:v>
                </c:pt>
                <c:pt idx="4" formatCode="0.000">
                  <c:v>0.001</c:v>
                </c:pt>
                <c:pt idx="5">
                  <c:v>2.46</c:v>
                </c:pt>
                <c:pt idx="6">
                  <c:v>0.02</c:v>
                </c:pt>
                <c:pt idx="7">
                  <c:v>0.0</c:v>
                </c:pt>
                <c:pt idx="8" formatCode="General">
                  <c:v>0.07</c:v>
                </c:pt>
                <c:pt idx="9" formatCode="General">
                  <c:v>0.02</c:v>
                </c:pt>
                <c:pt idx="10" formatCode="General">
                  <c:v>4.11</c:v>
                </c:pt>
                <c:pt idx="11" formatCode="General">
                  <c:v>0.01</c:v>
                </c:pt>
                <c:pt idx="12" formatCode="General">
                  <c:v>0.03</c:v>
                </c:pt>
                <c:pt idx="13" formatCode="General">
                  <c:v>0.55</c:v>
                </c:pt>
                <c:pt idx="14" formatCode="General">
                  <c:v>0.01</c:v>
                </c:pt>
                <c:pt idx="15" formatCode="General">
                  <c:v>0.15</c:v>
                </c:pt>
                <c:pt idx="16">
                  <c:v>0.1</c:v>
                </c:pt>
                <c:pt idx="17" formatCode="General">
                  <c:v>0.12</c:v>
                </c:pt>
                <c:pt idx="18" formatCode="General">
                  <c:v>0.03</c:v>
                </c:pt>
                <c:pt idx="19" formatCode="General">
                  <c:v>0.16</c:v>
                </c:pt>
                <c:pt idx="20" formatCode="General">
                  <c:v>0.12</c:v>
                </c:pt>
                <c:pt idx="21" formatCode="General">
                  <c:v>0.26</c:v>
                </c:pt>
                <c:pt idx="22" formatCode="General">
                  <c:v>1.21</c:v>
                </c:pt>
                <c:pt idx="23" formatCode="General">
                  <c:v>5.41</c:v>
                </c:pt>
                <c:pt idx="24" formatCode="General">
                  <c:v>0.23</c:v>
                </c:pt>
                <c:pt idx="25">
                  <c:v>0.2</c:v>
                </c:pt>
                <c:pt idx="26" formatCode="General">
                  <c:v>0.09</c:v>
                </c:pt>
                <c:pt idx="27" formatCode="General">
                  <c:v>0.16</c:v>
                </c:pt>
                <c:pt idx="28" formatCode="General">
                  <c:v>0.39</c:v>
                </c:pt>
                <c:pt idx="29" formatCode="General">
                  <c:v>0.83</c:v>
                </c:pt>
                <c:pt idx="30" formatCode="General">
                  <c:v>0.04</c:v>
                </c:pt>
                <c:pt idx="31" formatCode="General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69-F54E-BD7D-73427DB1897A}"/>
            </c:ext>
          </c:extLst>
        </c:ser>
        <c:ser>
          <c:idx val="6"/>
          <c:order val="4"/>
          <c:tx>
            <c:strRef>
              <c:f>'PC vs. Chl'!$F$2</c:f>
              <c:strCache>
                <c:ptCount val="1"/>
                <c:pt idx="0">
                  <c:v>Henderson Creek-PC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Chl'!$F$3:$F$34</c:f>
              <c:numCache>
                <c:formatCode>0.00</c:formatCode>
                <c:ptCount val="32"/>
                <c:pt idx="0">
                  <c:v>0.0</c:v>
                </c:pt>
                <c:pt idx="1">
                  <c:v>0.04</c:v>
                </c:pt>
                <c:pt idx="2">
                  <c:v>1.04</c:v>
                </c:pt>
                <c:pt idx="3">
                  <c:v>1.42</c:v>
                </c:pt>
                <c:pt idx="4" formatCode="0.000">
                  <c:v>0.001</c:v>
                </c:pt>
                <c:pt idx="5">
                  <c:v>2.28</c:v>
                </c:pt>
                <c:pt idx="6" formatCode="General">
                  <c:v>1.47</c:v>
                </c:pt>
                <c:pt idx="7">
                  <c:v>0.0</c:v>
                </c:pt>
                <c:pt idx="8" formatCode="General">
                  <c:v>0.16</c:v>
                </c:pt>
                <c:pt idx="9" formatCode="General">
                  <c:v>0.02</c:v>
                </c:pt>
                <c:pt idx="10" formatCode="General">
                  <c:v>0.81</c:v>
                </c:pt>
                <c:pt idx="11" formatCode="General">
                  <c:v>0.05</c:v>
                </c:pt>
                <c:pt idx="12" formatCode="General">
                  <c:v>0.58</c:v>
                </c:pt>
                <c:pt idx="13" formatCode="General">
                  <c:v>1.09</c:v>
                </c:pt>
                <c:pt idx="14" formatCode="General">
                  <c:v>0.08</c:v>
                </c:pt>
                <c:pt idx="15" formatCode="General">
                  <c:v>0.05</c:v>
                </c:pt>
                <c:pt idx="16" formatCode="General">
                  <c:v>0.01</c:v>
                </c:pt>
                <c:pt idx="17" formatCode="General">
                  <c:v>0.42</c:v>
                </c:pt>
                <c:pt idx="18" formatCode="General">
                  <c:v>0.12</c:v>
                </c:pt>
                <c:pt idx="19" formatCode="General">
                  <c:v>0.26</c:v>
                </c:pt>
                <c:pt idx="20" formatCode="General">
                  <c:v>0.04</c:v>
                </c:pt>
                <c:pt idx="21" formatCode="General">
                  <c:v>2.77</c:v>
                </c:pt>
                <c:pt idx="22" formatCode="General">
                  <c:v>1.51</c:v>
                </c:pt>
                <c:pt idx="23" formatCode="General">
                  <c:v>0.47</c:v>
                </c:pt>
                <c:pt idx="24" formatCode="General">
                  <c:v>0.22</c:v>
                </c:pt>
                <c:pt idx="25">
                  <c:v>0.16</c:v>
                </c:pt>
                <c:pt idx="26" formatCode="General">
                  <c:v>0.293</c:v>
                </c:pt>
                <c:pt idx="27" formatCode="General">
                  <c:v>0.09</c:v>
                </c:pt>
                <c:pt idx="28" formatCode="General">
                  <c:v>1.44</c:v>
                </c:pt>
                <c:pt idx="29" formatCode="General">
                  <c:v>0.13</c:v>
                </c:pt>
                <c:pt idx="30" formatCode="General">
                  <c:v>0.41</c:v>
                </c:pt>
                <c:pt idx="31" formatCode="General">
                  <c:v>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69-F54E-BD7D-73427DB1897A}"/>
            </c:ext>
          </c:extLst>
        </c:ser>
        <c:ser>
          <c:idx val="4"/>
          <c:order val="5"/>
          <c:tx>
            <c:strRef>
              <c:f>'PC vs. Chl'!$G$2</c:f>
              <c:strCache>
                <c:ptCount val="1"/>
                <c:pt idx="0">
                  <c:v>Henderson Spring-PC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Chl'!$G$3:$G$34</c:f>
              <c:numCache>
                <c:formatCode>0.00</c:formatCode>
                <c:ptCount val="32"/>
                <c:pt idx="17">
                  <c:v>0.42</c:v>
                </c:pt>
                <c:pt idx="18">
                  <c:v>0.42</c:v>
                </c:pt>
                <c:pt idx="19">
                  <c:v>0.28</c:v>
                </c:pt>
                <c:pt idx="20">
                  <c:v>0.07</c:v>
                </c:pt>
                <c:pt idx="21">
                  <c:v>0.16</c:v>
                </c:pt>
                <c:pt idx="22">
                  <c:v>3.83</c:v>
                </c:pt>
                <c:pt idx="23">
                  <c:v>0.14</c:v>
                </c:pt>
                <c:pt idx="24">
                  <c:v>0.11</c:v>
                </c:pt>
                <c:pt idx="25">
                  <c:v>0.0</c:v>
                </c:pt>
                <c:pt idx="26">
                  <c:v>0.1</c:v>
                </c:pt>
                <c:pt idx="27" formatCode="General">
                  <c:v>0.11</c:v>
                </c:pt>
                <c:pt idx="28" formatCode="General">
                  <c:v>0.73</c:v>
                </c:pt>
                <c:pt idx="29" formatCode="General">
                  <c:v>0.19</c:v>
                </c:pt>
                <c:pt idx="30" formatCode="General">
                  <c:v>10.31</c:v>
                </c:pt>
                <c:pt idx="31" formatCode="General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A-C84F-968E-B8E03C62AAB7}"/>
            </c:ext>
          </c:extLst>
        </c:ser>
        <c:ser>
          <c:idx val="16"/>
          <c:order val="6"/>
          <c:tx>
            <c:strRef>
              <c:f>'PC vs. Chl'!$H$2</c:f>
              <c:strCache>
                <c:ptCount val="1"/>
                <c:pt idx="0">
                  <c:v>outlet of lake-PC</c:v>
                </c:pt>
              </c:strCache>
            </c:strRef>
          </c:tx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Chl'!$H$3:$H$34</c:f>
              <c:numCache>
                <c:formatCode>0.00</c:formatCode>
                <c:ptCount val="32"/>
                <c:pt idx="0">
                  <c:v>0.02</c:v>
                </c:pt>
                <c:pt idx="1">
                  <c:v>0.0</c:v>
                </c:pt>
                <c:pt idx="2">
                  <c:v>0.05</c:v>
                </c:pt>
                <c:pt idx="3">
                  <c:v>1.07</c:v>
                </c:pt>
                <c:pt idx="4" formatCode="0.000">
                  <c:v>0.001</c:v>
                </c:pt>
                <c:pt idx="5">
                  <c:v>2.52</c:v>
                </c:pt>
                <c:pt idx="6">
                  <c:v>0.02</c:v>
                </c:pt>
                <c:pt idx="7" formatCode="General">
                  <c:v>0.02</c:v>
                </c:pt>
                <c:pt idx="8" formatCode="General">
                  <c:v>0.03</c:v>
                </c:pt>
                <c:pt idx="9" formatCode="General">
                  <c:v>0.03</c:v>
                </c:pt>
                <c:pt idx="10" formatCode="General">
                  <c:v>0.02</c:v>
                </c:pt>
                <c:pt idx="11" formatCode="General">
                  <c:v>0.02</c:v>
                </c:pt>
                <c:pt idx="12" formatCode="General">
                  <c:v>0.06</c:v>
                </c:pt>
                <c:pt idx="13" formatCode="General">
                  <c:v>0.02</c:v>
                </c:pt>
                <c:pt idx="14" formatCode="General">
                  <c:v>0.04</c:v>
                </c:pt>
                <c:pt idx="15" formatCode="General">
                  <c:v>0.04</c:v>
                </c:pt>
                <c:pt idx="16" formatCode="General">
                  <c:v>0.01</c:v>
                </c:pt>
                <c:pt idx="17" formatCode="General">
                  <c:v>0.02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0.03</c:v>
                </c:pt>
                <c:pt idx="21">
                  <c:v>0.1</c:v>
                </c:pt>
                <c:pt idx="22" formatCode="General">
                  <c:v>0.05</c:v>
                </c:pt>
                <c:pt idx="23" formatCode="General">
                  <c:v>0.09</c:v>
                </c:pt>
                <c:pt idx="24" formatCode="General">
                  <c:v>0.19</c:v>
                </c:pt>
                <c:pt idx="25">
                  <c:v>0.27</c:v>
                </c:pt>
                <c:pt idx="26" formatCode="General">
                  <c:v>0.07</c:v>
                </c:pt>
                <c:pt idx="27" formatCode="General">
                  <c:v>0.07</c:v>
                </c:pt>
                <c:pt idx="28" formatCode="General">
                  <c:v>0.09</c:v>
                </c:pt>
                <c:pt idx="29" formatCode="General">
                  <c:v>0.06</c:v>
                </c:pt>
                <c:pt idx="30" formatCode="General">
                  <c:v>0.09</c:v>
                </c:pt>
                <c:pt idx="31" formatCode="General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69-F54E-BD7D-73427DB1897A}"/>
            </c:ext>
          </c:extLst>
        </c:ser>
        <c:ser>
          <c:idx val="17"/>
          <c:order val="7"/>
          <c:tx>
            <c:strRef>
              <c:f>'PC vs. Chl'!$I$2</c:f>
              <c:strCache>
                <c:ptCount val="1"/>
                <c:pt idx="0">
                  <c:v>Weber Creek-PC</c:v>
                </c:pt>
              </c:strCache>
            </c:strRef>
          </c:tx>
          <c:spPr>
            <a:solidFill>
              <a:srgbClr val="3366FF">
                <a:alpha val="45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Chl'!$I$3:$I$34</c:f>
              <c:numCache>
                <c:formatCode>0.00</c:formatCode>
                <c:ptCount val="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0.96</c:v>
                </c:pt>
                <c:pt idx="4" formatCode="0.000">
                  <c:v>0.001</c:v>
                </c:pt>
                <c:pt idx="5">
                  <c:v>0.29</c:v>
                </c:pt>
                <c:pt idx="6">
                  <c:v>0.03</c:v>
                </c:pt>
                <c:pt idx="7" formatCode="General">
                  <c:v>0.06</c:v>
                </c:pt>
                <c:pt idx="8" formatCode="General">
                  <c:v>0.02</c:v>
                </c:pt>
                <c:pt idx="9" formatCode="General">
                  <c:v>0.03</c:v>
                </c:pt>
                <c:pt idx="10" formatCode="General">
                  <c:v>0.04</c:v>
                </c:pt>
                <c:pt idx="11" formatCode="General">
                  <c:v>0.01</c:v>
                </c:pt>
                <c:pt idx="12" formatCode="General">
                  <c:v>0.17</c:v>
                </c:pt>
                <c:pt idx="13" formatCode="General">
                  <c:v>0.07</c:v>
                </c:pt>
                <c:pt idx="14" formatCode="General">
                  <c:v>0.06</c:v>
                </c:pt>
                <c:pt idx="15" formatCode="General">
                  <c:v>0.07</c:v>
                </c:pt>
                <c:pt idx="16">
                  <c:v>0.1</c:v>
                </c:pt>
                <c:pt idx="17">
                  <c:v>0.4</c:v>
                </c:pt>
                <c:pt idx="18" formatCode="General">
                  <c:v>0.08</c:v>
                </c:pt>
                <c:pt idx="19" formatCode="General">
                  <c:v>0.33</c:v>
                </c:pt>
                <c:pt idx="20" formatCode="General">
                  <c:v>1.36</c:v>
                </c:pt>
                <c:pt idx="21" formatCode="General">
                  <c:v>0.01</c:v>
                </c:pt>
                <c:pt idx="22" formatCode="General">
                  <c:v>0.03</c:v>
                </c:pt>
                <c:pt idx="23" formatCode="General">
                  <c:v>0.06</c:v>
                </c:pt>
                <c:pt idx="24" formatCode="General">
                  <c:v>0.26</c:v>
                </c:pt>
                <c:pt idx="25">
                  <c:v>0.3</c:v>
                </c:pt>
                <c:pt idx="26" formatCode="General">
                  <c:v>0.12</c:v>
                </c:pt>
                <c:pt idx="27" formatCode="General">
                  <c:v>0.08</c:v>
                </c:pt>
                <c:pt idx="28" formatCode="General">
                  <c:v>0.89</c:v>
                </c:pt>
                <c:pt idx="29" formatCode="General">
                  <c:v>0.09</c:v>
                </c:pt>
                <c:pt idx="30" formatCode="General">
                  <c:v>0.0</c:v>
                </c:pt>
                <c:pt idx="31" formatCode="General">
                  <c:v>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69-F54E-BD7D-73427DB1897A}"/>
            </c:ext>
          </c:extLst>
        </c:ser>
        <c:ser>
          <c:idx val="9"/>
          <c:order val="8"/>
          <c:tx>
            <c:strRef>
              <c:f>'PC vs. Chl'!$J$2</c:f>
              <c:strCache>
                <c:ptCount val="1"/>
                <c:pt idx="0">
                  <c:v>Caputo Creek -Chl</c:v>
                </c:pt>
              </c:strCache>
            </c:strRef>
          </c:tx>
          <c:spPr>
            <a:solidFill>
              <a:srgbClr val="46AA00">
                <a:alpha val="45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Chl'!$J$3:$J$34</c:f>
              <c:numCache>
                <c:formatCode>General</c:formatCode>
                <c:ptCount val="32"/>
                <c:pt idx="0" formatCode="0.00">
                  <c:v>1.86</c:v>
                </c:pt>
                <c:pt idx="1">
                  <c:v>1.07</c:v>
                </c:pt>
                <c:pt idx="2">
                  <c:v>1.66</c:v>
                </c:pt>
                <c:pt idx="3" formatCode="0.00">
                  <c:v>0.6</c:v>
                </c:pt>
                <c:pt idx="4" formatCode="0.000">
                  <c:v>0.001</c:v>
                </c:pt>
                <c:pt idx="5" formatCode="0.00">
                  <c:v>3.16</c:v>
                </c:pt>
                <c:pt idx="6" formatCode="0.00">
                  <c:v>4.5</c:v>
                </c:pt>
                <c:pt idx="7">
                  <c:v>1.04</c:v>
                </c:pt>
                <c:pt idx="8">
                  <c:v>1.51</c:v>
                </c:pt>
                <c:pt idx="9">
                  <c:v>1.57</c:v>
                </c:pt>
                <c:pt idx="10">
                  <c:v>0.57</c:v>
                </c:pt>
                <c:pt idx="11">
                  <c:v>0.65</c:v>
                </c:pt>
                <c:pt idx="12">
                  <c:v>0.54</c:v>
                </c:pt>
                <c:pt idx="13">
                  <c:v>0.71</c:v>
                </c:pt>
                <c:pt idx="14">
                  <c:v>0.79</c:v>
                </c:pt>
                <c:pt idx="15">
                  <c:v>0.28</c:v>
                </c:pt>
                <c:pt idx="16">
                  <c:v>1.65</c:v>
                </c:pt>
                <c:pt idx="17">
                  <c:v>0.36</c:v>
                </c:pt>
                <c:pt idx="18">
                  <c:v>2.44</c:v>
                </c:pt>
                <c:pt idx="19">
                  <c:v>0.64</c:v>
                </c:pt>
                <c:pt idx="20">
                  <c:v>0.31</c:v>
                </c:pt>
                <c:pt idx="21" formatCode="0.00">
                  <c:v>4.3</c:v>
                </c:pt>
                <c:pt idx="22">
                  <c:v>0.51</c:v>
                </c:pt>
                <c:pt idx="23">
                  <c:v>0.98</c:v>
                </c:pt>
                <c:pt idx="24" formatCode="0.00">
                  <c:v>0.7</c:v>
                </c:pt>
                <c:pt idx="25" formatCode="0.00">
                  <c:v>0.85</c:v>
                </c:pt>
                <c:pt idx="26">
                  <c:v>0.47</c:v>
                </c:pt>
                <c:pt idx="27">
                  <c:v>0.65</c:v>
                </c:pt>
                <c:pt idx="28">
                  <c:v>0.26</c:v>
                </c:pt>
                <c:pt idx="29">
                  <c:v>2.74</c:v>
                </c:pt>
                <c:pt idx="30">
                  <c:v>0.72</c:v>
                </c:pt>
                <c:pt idx="31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69-F54E-BD7D-73427DB1897A}"/>
            </c:ext>
          </c:extLst>
        </c:ser>
        <c:ser>
          <c:idx val="1"/>
          <c:order val="9"/>
          <c:tx>
            <c:strRef>
              <c:f>'PC vs. Chl'!$K$2</c:f>
              <c:strCache>
                <c:ptCount val="1"/>
                <c:pt idx="0">
                  <c:v>Centre-north of lake-Chl</c:v>
                </c:pt>
              </c:strCache>
            </c:strRef>
          </c:tx>
          <c:spPr>
            <a:solidFill>
              <a:srgbClr val="46AA00"/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Chl'!$K$3:$K$34</c:f>
              <c:numCache>
                <c:formatCode>General</c:formatCode>
                <c:ptCount val="32"/>
                <c:pt idx="0" formatCode="0.00">
                  <c:v>0.67</c:v>
                </c:pt>
                <c:pt idx="1">
                  <c:v>0.29</c:v>
                </c:pt>
                <c:pt idx="2">
                  <c:v>0.41</c:v>
                </c:pt>
                <c:pt idx="3" formatCode="0.000">
                  <c:v>0.001</c:v>
                </c:pt>
                <c:pt idx="4">
                  <c:v>2.54</c:v>
                </c:pt>
                <c:pt idx="5" formatCode="0.00">
                  <c:v>2.17</c:v>
                </c:pt>
                <c:pt idx="6" formatCode="0.00">
                  <c:v>0.15</c:v>
                </c:pt>
                <c:pt idx="7">
                  <c:v>0.55</c:v>
                </c:pt>
                <c:pt idx="8">
                  <c:v>1.33</c:v>
                </c:pt>
                <c:pt idx="9">
                  <c:v>0.61</c:v>
                </c:pt>
                <c:pt idx="10">
                  <c:v>0.25</c:v>
                </c:pt>
                <c:pt idx="11">
                  <c:v>0.25</c:v>
                </c:pt>
                <c:pt idx="12">
                  <c:v>0.22</c:v>
                </c:pt>
                <c:pt idx="13">
                  <c:v>0.14</c:v>
                </c:pt>
                <c:pt idx="14">
                  <c:v>0.56</c:v>
                </c:pt>
                <c:pt idx="15">
                  <c:v>0.31</c:v>
                </c:pt>
                <c:pt idx="16">
                  <c:v>0.23</c:v>
                </c:pt>
                <c:pt idx="17">
                  <c:v>0.32</c:v>
                </c:pt>
                <c:pt idx="18">
                  <c:v>0.57</c:v>
                </c:pt>
                <c:pt idx="19">
                  <c:v>0.29</c:v>
                </c:pt>
                <c:pt idx="20">
                  <c:v>0.31</c:v>
                </c:pt>
                <c:pt idx="21">
                  <c:v>0.21</c:v>
                </c:pt>
                <c:pt idx="22">
                  <c:v>0.21</c:v>
                </c:pt>
                <c:pt idx="23">
                  <c:v>0.24</c:v>
                </c:pt>
                <c:pt idx="24">
                  <c:v>0.58</c:v>
                </c:pt>
                <c:pt idx="25" formatCode="0.00">
                  <c:v>0.23</c:v>
                </c:pt>
                <c:pt idx="26">
                  <c:v>0.17</c:v>
                </c:pt>
                <c:pt idx="27">
                  <c:v>0.34</c:v>
                </c:pt>
                <c:pt idx="28">
                  <c:v>0.16</c:v>
                </c:pt>
                <c:pt idx="29">
                  <c:v>0.95</c:v>
                </c:pt>
                <c:pt idx="30">
                  <c:v>0.18</c:v>
                </c:pt>
                <c:pt idx="31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69-F54E-BD7D-73427DB1897A}"/>
            </c:ext>
          </c:extLst>
        </c:ser>
        <c:ser>
          <c:idx val="8"/>
          <c:order val="10"/>
          <c:tx>
            <c:strRef>
              <c:f>'PC vs. Chl'!$L$2</c:f>
              <c:strCache>
                <c:ptCount val="1"/>
                <c:pt idx="0">
                  <c:v>Centre-south of lake-Chl</c:v>
                </c:pt>
              </c:strCache>
            </c:strRef>
          </c:tx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Chl'!$L$3:$L$34</c:f>
              <c:numCache>
                <c:formatCode>General</c:formatCode>
                <c:ptCount val="32"/>
                <c:pt idx="0" formatCode="0.00">
                  <c:v>0.63</c:v>
                </c:pt>
                <c:pt idx="1">
                  <c:v>0.35</c:v>
                </c:pt>
                <c:pt idx="2">
                  <c:v>0.35</c:v>
                </c:pt>
                <c:pt idx="3" formatCode="0.000">
                  <c:v>0.001</c:v>
                </c:pt>
                <c:pt idx="4" formatCode="0.000">
                  <c:v>0.001</c:v>
                </c:pt>
                <c:pt idx="5" formatCode="0.00">
                  <c:v>2.57</c:v>
                </c:pt>
                <c:pt idx="6" formatCode="0.00">
                  <c:v>0.19</c:v>
                </c:pt>
                <c:pt idx="7">
                  <c:v>0.43</c:v>
                </c:pt>
                <c:pt idx="8">
                  <c:v>0.79</c:v>
                </c:pt>
                <c:pt idx="9">
                  <c:v>0.47</c:v>
                </c:pt>
                <c:pt idx="10">
                  <c:v>0.46</c:v>
                </c:pt>
                <c:pt idx="11">
                  <c:v>0.33</c:v>
                </c:pt>
                <c:pt idx="12" formatCode="0.00">
                  <c:v>0.2</c:v>
                </c:pt>
                <c:pt idx="13">
                  <c:v>0.12</c:v>
                </c:pt>
                <c:pt idx="14">
                  <c:v>0.62</c:v>
                </c:pt>
                <c:pt idx="15">
                  <c:v>0.28</c:v>
                </c:pt>
                <c:pt idx="16">
                  <c:v>0.24</c:v>
                </c:pt>
                <c:pt idx="17">
                  <c:v>0.27</c:v>
                </c:pt>
                <c:pt idx="18">
                  <c:v>0.66</c:v>
                </c:pt>
                <c:pt idx="19">
                  <c:v>0.26</c:v>
                </c:pt>
                <c:pt idx="20">
                  <c:v>0.28</c:v>
                </c:pt>
                <c:pt idx="21">
                  <c:v>0.16</c:v>
                </c:pt>
                <c:pt idx="22">
                  <c:v>0.2</c:v>
                </c:pt>
                <c:pt idx="23">
                  <c:v>0.28</c:v>
                </c:pt>
                <c:pt idx="24">
                  <c:v>0.53</c:v>
                </c:pt>
                <c:pt idx="25" formatCode="0.00">
                  <c:v>0.25</c:v>
                </c:pt>
                <c:pt idx="26">
                  <c:v>0.12</c:v>
                </c:pt>
                <c:pt idx="27">
                  <c:v>0.38</c:v>
                </c:pt>
                <c:pt idx="28">
                  <c:v>0.18</c:v>
                </c:pt>
                <c:pt idx="29">
                  <c:v>0.73</c:v>
                </c:pt>
                <c:pt idx="30">
                  <c:v>0.27</c:v>
                </c:pt>
                <c:pt idx="31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969-F54E-BD7D-73427DB1897A}"/>
            </c:ext>
          </c:extLst>
        </c:ser>
        <c:ser>
          <c:idx val="11"/>
          <c:order val="11"/>
          <c:tx>
            <c:strRef>
              <c:f>'PC vs. Chl'!$M$2</c:f>
              <c:strCache>
                <c:ptCount val="1"/>
                <c:pt idx="0">
                  <c:v>Hart / Fleischauer Creek-Chl</c:v>
                </c:pt>
              </c:strCache>
            </c:strRef>
          </c:tx>
          <c:spPr>
            <a:solidFill>
              <a:srgbClr val="83CC00">
                <a:alpha val="90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Chl'!$M$3:$M$34</c:f>
              <c:numCache>
                <c:formatCode>0.00</c:formatCode>
                <c:ptCount val="32"/>
                <c:pt idx="0">
                  <c:v>91.575</c:v>
                </c:pt>
                <c:pt idx="1">
                  <c:v>1.24</c:v>
                </c:pt>
                <c:pt idx="2">
                  <c:v>3.85</c:v>
                </c:pt>
                <c:pt idx="3">
                  <c:v>0.3</c:v>
                </c:pt>
                <c:pt idx="4" formatCode="0.000">
                  <c:v>0.001</c:v>
                </c:pt>
                <c:pt idx="5">
                  <c:v>1.19</c:v>
                </c:pt>
                <c:pt idx="6">
                  <c:v>0.83</c:v>
                </c:pt>
                <c:pt idx="7" formatCode="General">
                  <c:v>0.86</c:v>
                </c:pt>
                <c:pt idx="8" formatCode="General">
                  <c:v>1.51</c:v>
                </c:pt>
                <c:pt idx="9">
                  <c:v>0.9</c:v>
                </c:pt>
                <c:pt idx="10" formatCode="General">
                  <c:v>25.11</c:v>
                </c:pt>
                <c:pt idx="11" formatCode="General">
                  <c:v>1.26</c:v>
                </c:pt>
                <c:pt idx="12" formatCode="General">
                  <c:v>0.48</c:v>
                </c:pt>
                <c:pt idx="13" formatCode="General">
                  <c:v>2.66</c:v>
                </c:pt>
                <c:pt idx="14" formatCode="General">
                  <c:v>0.69</c:v>
                </c:pt>
                <c:pt idx="15" formatCode="General">
                  <c:v>0.62</c:v>
                </c:pt>
                <c:pt idx="16" formatCode="General">
                  <c:v>1.24</c:v>
                </c:pt>
                <c:pt idx="17" formatCode="General">
                  <c:v>0.81</c:v>
                </c:pt>
                <c:pt idx="18" formatCode="General">
                  <c:v>0.94</c:v>
                </c:pt>
                <c:pt idx="19" formatCode="General">
                  <c:v>1.07</c:v>
                </c:pt>
                <c:pt idx="20" formatCode="General">
                  <c:v>1.03</c:v>
                </c:pt>
                <c:pt idx="21" formatCode="General">
                  <c:v>0.99</c:v>
                </c:pt>
                <c:pt idx="22" formatCode="General">
                  <c:v>0.53</c:v>
                </c:pt>
                <c:pt idx="23" formatCode="General">
                  <c:v>2.62</c:v>
                </c:pt>
                <c:pt idx="24" formatCode="General">
                  <c:v>1.02</c:v>
                </c:pt>
                <c:pt idx="25">
                  <c:v>0.48</c:v>
                </c:pt>
                <c:pt idx="26" formatCode="General">
                  <c:v>0.63</c:v>
                </c:pt>
                <c:pt idx="27" formatCode="General">
                  <c:v>0.73</c:v>
                </c:pt>
                <c:pt idx="28" formatCode="General">
                  <c:v>0.66</c:v>
                </c:pt>
                <c:pt idx="29" formatCode="General">
                  <c:v>9.76</c:v>
                </c:pt>
                <c:pt idx="30" formatCode="General">
                  <c:v>0.26</c:v>
                </c:pt>
                <c:pt idx="31" formatCode="General">
                  <c:v>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69-F54E-BD7D-73427DB1897A}"/>
            </c:ext>
          </c:extLst>
        </c:ser>
        <c:ser>
          <c:idx val="12"/>
          <c:order val="12"/>
          <c:tx>
            <c:strRef>
              <c:f>'PC vs. Chl'!$N$2</c:f>
              <c:strCache>
                <c:ptCount val="1"/>
                <c:pt idx="0">
                  <c:v>Henderson Creek-Chl</c:v>
                </c:pt>
              </c:strCache>
            </c:strRef>
          </c:tx>
          <c:spPr>
            <a:solidFill>
              <a:srgbClr val="46AA00">
                <a:alpha val="45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Chl'!$N$3:$N$34</c:f>
              <c:numCache>
                <c:formatCode>0.00</c:formatCode>
                <c:ptCount val="32"/>
                <c:pt idx="0">
                  <c:v>0.85</c:v>
                </c:pt>
                <c:pt idx="1">
                  <c:v>2.56</c:v>
                </c:pt>
                <c:pt idx="2">
                  <c:v>6.93</c:v>
                </c:pt>
                <c:pt idx="3">
                  <c:v>0.74</c:v>
                </c:pt>
                <c:pt idx="4" formatCode="0.000">
                  <c:v>0.001</c:v>
                </c:pt>
                <c:pt idx="5">
                  <c:v>1.23</c:v>
                </c:pt>
                <c:pt idx="6" formatCode="General">
                  <c:v>27.37</c:v>
                </c:pt>
                <c:pt idx="7" formatCode="General">
                  <c:v>0.81</c:v>
                </c:pt>
                <c:pt idx="8" formatCode="General">
                  <c:v>2.31</c:v>
                </c:pt>
                <c:pt idx="9" formatCode="General">
                  <c:v>1.15</c:v>
                </c:pt>
                <c:pt idx="10" formatCode="General">
                  <c:v>5.3</c:v>
                </c:pt>
                <c:pt idx="11" formatCode="General">
                  <c:v>1.09</c:v>
                </c:pt>
                <c:pt idx="12" formatCode="General">
                  <c:v>3.45</c:v>
                </c:pt>
                <c:pt idx="13" formatCode="General">
                  <c:v>8.56</c:v>
                </c:pt>
                <c:pt idx="14" formatCode="General">
                  <c:v>2.28</c:v>
                </c:pt>
                <c:pt idx="15" formatCode="General">
                  <c:v>1.79</c:v>
                </c:pt>
                <c:pt idx="16" formatCode="General">
                  <c:v>1.09</c:v>
                </c:pt>
                <c:pt idx="17" formatCode="General">
                  <c:v>3.11</c:v>
                </c:pt>
                <c:pt idx="18" formatCode="General">
                  <c:v>1.99</c:v>
                </c:pt>
                <c:pt idx="19" formatCode="General">
                  <c:v>1.72</c:v>
                </c:pt>
                <c:pt idx="20" formatCode="General">
                  <c:v>2.72</c:v>
                </c:pt>
                <c:pt idx="21" formatCode="General">
                  <c:v>3.46</c:v>
                </c:pt>
                <c:pt idx="22" formatCode="General">
                  <c:v>0.95</c:v>
                </c:pt>
                <c:pt idx="23" formatCode="General">
                  <c:v>0.82</c:v>
                </c:pt>
                <c:pt idx="24" formatCode="General">
                  <c:v>0.63</c:v>
                </c:pt>
                <c:pt idx="25">
                  <c:v>0.25</c:v>
                </c:pt>
                <c:pt idx="26" formatCode="General">
                  <c:v>0.1</c:v>
                </c:pt>
                <c:pt idx="27" formatCode="General">
                  <c:v>0.39</c:v>
                </c:pt>
                <c:pt idx="28" formatCode="General">
                  <c:v>1.39</c:v>
                </c:pt>
                <c:pt idx="29" formatCode="General">
                  <c:v>1.1</c:v>
                </c:pt>
                <c:pt idx="30" formatCode="General">
                  <c:v>0.79</c:v>
                </c:pt>
                <c:pt idx="31" formatCode="General">
                  <c:v>1.11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69-F54E-BD7D-73427DB1897A}"/>
            </c:ext>
          </c:extLst>
        </c:ser>
        <c:ser>
          <c:idx val="7"/>
          <c:order val="13"/>
          <c:tx>
            <c:strRef>
              <c:f>'PC vs. Chl'!$O$2</c:f>
              <c:strCache>
                <c:ptCount val="1"/>
                <c:pt idx="0">
                  <c:v>Henderson Spring-Chl</c:v>
                </c:pt>
              </c:strCache>
            </c:strRef>
          </c:tx>
          <c:spPr>
            <a:solidFill>
              <a:schemeClr val="accent3">
                <a:lumMod val="75000"/>
                <a:alpha val="60000"/>
              </a:scheme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Chl'!$O$3:$O$34</c:f>
              <c:numCache>
                <c:formatCode>0.00</c:formatCode>
                <c:ptCount val="32"/>
                <c:pt idx="17" formatCode="General">
                  <c:v>3.11</c:v>
                </c:pt>
                <c:pt idx="18" formatCode="General">
                  <c:v>2.56</c:v>
                </c:pt>
                <c:pt idx="19" formatCode="General">
                  <c:v>3.97</c:v>
                </c:pt>
                <c:pt idx="20" formatCode="General">
                  <c:v>3.02</c:v>
                </c:pt>
                <c:pt idx="21" formatCode="General">
                  <c:v>0.4</c:v>
                </c:pt>
                <c:pt idx="22" formatCode="General">
                  <c:v>1.63</c:v>
                </c:pt>
                <c:pt idx="23" formatCode="General">
                  <c:v>0.28</c:v>
                </c:pt>
                <c:pt idx="24" formatCode="General">
                  <c:v>0.95</c:v>
                </c:pt>
                <c:pt idx="25">
                  <c:v>0.32</c:v>
                </c:pt>
                <c:pt idx="26" formatCode="General">
                  <c:v>0.35</c:v>
                </c:pt>
                <c:pt idx="27" formatCode="General">
                  <c:v>0.71</c:v>
                </c:pt>
                <c:pt idx="28" formatCode="General">
                  <c:v>2.31</c:v>
                </c:pt>
                <c:pt idx="29" formatCode="General">
                  <c:v>2.45</c:v>
                </c:pt>
                <c:pt idx="30" formatCode="General">
                  <c:v>113.11</c:v>
                </c:pt>
                <c:pt idx="31" formatCode="General">
                  <c:v>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A-C84F-968E-B8E03C62AAB7}"/>
            </c:ext>
          </c:extLst>
        </c:ser>
        <c:ser>
          <c:idx val="14"/>
          <c:order val="14"/>
          <c:tx>
            <c:strRef>
              <c:f>'PC vs. Chl'!$P$2</c:f>
              <c:strCache>
                <c:ptCount val="1"/>
                <c:pt idx="0">
                  <c:v>outlet of lake-Chl</c:v>
                </c:pt>
              </c:strCache>
            </c:strRef>
          </c:tx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Chl'!$P$3:$P$34</c:f>
              <c:numCache>
                <c:formatCode>General</c:formatCode>
                <c:ptCount val="32"/>
                <c:pt idx="0" formatCode="0.00">
                  <c:v>0.79</c:v>
                </c:pt>
                <c:pt idx="1">
                  <c:v>0.27</c:v>
                </c:pt>
                <c:pt idx="2">
                  <c:v>0.45</c:v>
                </c:pt>
                <c:pt idx="3">
                  <c:v>0.33</c:v>
                </c:pt>
                <c:pt idx="4" formatCode="0.000">
                  <c:v>0.001</c:v>
                </c:pt>
                <c:pt idx="5" formatCode="0.00">
                  <c:v>1.53</c:v>
                </c:pt>
                <c:pt idx="6" formatCode="0.00">
                  <c:v>0.19</c:v>
                </c:pt>
                <c:pt idx="7">
                  <c:v>0.35</c:v>
                </c:pt>
                <c:pt idx="8">
                  <c:v>1.27</c:v>
                </c:pt>
                <c:pt idx="9">
                  <c:v>0.49</c:v>
                </c:pt>
                <c:pt idx="10">
                  <c:v>0.27</c:v>
                </c:pt>
                <c:pt idx="11">
                  <c:v>0.26</c:v>
                </c:pt>
                <c:pt idx="12">
                  <c:v>0.26</c:v>
                </c:pt>
                <c:pt idx="13">
                  <c:v>0.12</c:v>
                </c:pt>
                <c:pt idx="14">
                  <c:v>0.74</c:v>
                </c:pt>
                <c:pt idx="15">
                  <c:v>0.27</c:v>
                </c:pt>
                <c:pt idx="16">
                  <c:v>0.22</c:v>
                </c:pt>
                <c:pt idx="17">
                  <c:v>0.48</c:v>
                </c:pt>
                <c:pt idx="18">
                  <c:v>0.41</c:v>
                </c:pt>
                <c:pt idx="19">
                  <c:v>0.35</c:v>
                </c:pt>
                <c:pt idx="20">
                  <c:v>0.3</c:v>
                </c:pt>
                <c:pt idx="21">
                  <c:v>0.41</c:v>
                </c:pt>
                <c:pt idx="22">
                  <c:v>0.18</c:v>
                </c:pt>
                <c:pt idx="23">
                  <c:v>0.28</c:v>
                </c:pt>
                <c:pt idx="24">
                  <c:v>0.43</c:v>
                </c:pt>
                <c:pt idx="25" formatCode="0.00">
                  <c:v>0.3</c:v>
                </c:pt>
                <c:pt idx="26">
                  <c:v>0.17</c:v>
                </c:pt>
                <c:pt idx="27">
                  <c:v>0.34</c:v>
                </c:pt>
                <c:pt idx="28">
                  <c:v>0.14</c:v>
                </c:pt>
                <c:pt idx="29">
                  <c:v>0.82</c:v>
                </c:pt>
                <c:pt idx="30">
                  <c:v>0.29</c:v>
                </c:pt>
                <c:pt idx="3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969-F54E-BD7D-73427DB1897A}"/>
            </c:ext>
          </c:extLst>
        </c:ser>
        <c:ser>
          <c:idx val="15"/>
          <c:order val="15"/>
          <c:tx>
            <c:strRef>
              <c:f>'PC vs. Chl'!$Q$2</c:f>
              <c:strCache>
                <c:ptCount val="1"/>
                <c:pt idx="0">
                  <c:v>Weber Creek-Chl</c:v>
                </c:pt>
              </c:strCache>
            </c:strRef>
          </c:tx>
          <c:spPr>
            <a:solidFill>
              <a:srgbClr val="008000">
                <a:alpha val="10000"/>
              </a:srgbClr>
            </a:solidFill>
          </c:spPr>
          <c:cat>
            <c:numRef>
              <c:f>'PC vs. Chl'!$A$3:$A$34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 formatCode="d\-mmm\-yy">
                  <c:v>43438.0</c:v>
                </c:pt>
                <c:pt idx="26" formatCode="d\-mmm\-yy">
                  <c:v>43601.0</c:v>
                </c:pt>
                <c:pt idx="27" formatCode="d\-mmm\-yy">
                  <c:v>43621.0</c:v>
                </c:pt>
                <c:pt idx="28" formatCode="d\-mmm\-yy">
                  <c:v>43642.0</c:v>
                </c:pt>
                <c:pt idx="29" formatCode="d\-mmm\-yy">
                  <c:v>43655.0</c:v>
                </c:pt>
                <c:pt idx="30" formatCode="d\-mmm\-yy">
                  <c:v>43670.0</c:v>
                </c:pt>
                <c:pt idx="31" formatCode="d\-mmm\-yy">
                  <c:v>43683.0</c:v>
                </c:pt>
              </c:numCache>
            </c:numRef>
          </c:cat>
          <c:val>
            <c:numRef>
              <c:f>'PC vs. Chl'!$Q$3:$Q$34</c:f>
              <c:numCache>
                <c:formatCode>0.00</c:formatCode>
                <c:ptCount val="32"/>
                <c:pt idx="0">
                  <c:v>0.62</c:v>
                </c:pt>
                <c:pt idx="1">
                  <c:v>0.48</c:v>
                </c:pt>
                <c:pt idx="2">
                  <c:v>0.67</c:v>
                </c:pt>
                <c:pt idx="3">
                  <c:v>0.41</c:v>
                </c:pt>
                <c:pt idx="4" formatCode="0.000">
                  <c:v>0.001</c:v>
                </c:pt>
                <c:pt idx="5">
                  <c:v>0.93</c:v>
                </c:pt>
                <c:pt idx="6">
                  <c:v>0.79</c:v>
                </c:pt>
                <c:pt idx="7" formatCode="General">
                  <c:v>0.74</c:v>
                </c:pt>
                <c:pt idx="8" formatCode="General">
                  <c:v>1.38</c:v>
                </c:pt>
                <c:pt idx="9" formatCode="General">
                  <c:v>0.03</c:v>
                </c:pt>
                <c:pt idx="10" formatCode="General">
                  <c:v>0.74</c:v>
                </c:pt>
                <c:pt idx="11" formatCode="General">
                  <c:v>0.43</c:v>
                </c:pt>
                <c:pt idx="12" formatCode="General">
                  <c:v>0.62</c:v>
                </c:pt>
                <c:pt idx="13" formatCode="General">
                  <c:v>0.52</c:v>
                </c:pt>
                <c:pt idx="14" formatCode="General">
                  <c:v>1.04</c:v>
                </c:pt>
                <c:pt idx="15" formatCode="General">
                  <c:v>0.21</c:v>
                </c:pt>
                <c:pt idx="16" formatCode="General">
                  <c:v>0.93</c:v>
                </c:pt>
                <c:pt idx="17" formatCode="General">
                  <c:v>2.11</c:v>
                </c:pt>
                <c:pt idx="18" formatCode="General">
                  <c:v>1.39</c:v>
                </c:pt>
                <c:pt idx="19" formatCode="General">
                  <c:v>1.85</c:v>
                </c:pt>
                <c:pt idx="20" formatCode="General">
                  <c:v>5.8</c:v>
                </c:pt>
                <c:pt idx="21" formatCode="General">
                  <c:v>2.42</c:v>
                </c:pt>
                <c:pt idx="22" formatCode="General">
                  <c:v>0.26</c:v>
                </c:pt>
                <c:pt idx="23" formatCode="General">
                  <c:v>0.62</c:v>
                </c:pt>
                <c:pt idx="24" formatCode="General">
                  <c:v>0.73</c:v>
                </c:pt>
                <c:pt idx="25">
                  <c:v>0.25</c:v>
                </c:pt>
                <c:pt idx="26" formatCode="General">
                  <c:v>0.22</c:v>
                </c:pt>
                <c:pt idx="27">
                  <c:v>0.3</c:v>
                </c:pt>
                <c:pt idx="28" formatCode="General">
                  <c:v>0.27</c:v>
                </c:pt>
                <c:pt idx="29" formatCode="General">
                  <c:v>1.06</c:v>
                </c:pt>
                <c:pt idx="30" formatCode="General">
                  <c:v>0.27</c:v>
                </c:pt>
                <c:pt idx="31" formatCode="General">
                  <c:v>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69-F54E-BD7D-73427DB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954080"/>
        <c:axId val="744955856"/>
        <c:axId val="744958704"/>
      </c:area3DChart>
      <c:catAx>
        <c:axId val="744954080"/>
        <c:scaling>
          <c:orientation val="minMax"/>
        </c:scaling>
        <c:delete val="0"/>
        <c:axPos val="b"/>
        <c:numFmt formatCode="[$-1009]d/mmm/yy;@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4955856"/>
        <c:crossesAt val="-1.0"/>
        <c:auto val="0"/>
        <c:lblAlgn val="ctr"/>
        <c:lblOffset val="100"/>
        <c:tickLblSkip val="1"/>
        <c:noMultiLvlLbl val="0"/>
      </c:catAx>
      <c:valAx>
        <c:axId val="744955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solidFill>
                      <a:schemeClr val="accent5"/>
                    </a:solidFill>
                  </a:rPr>
                  <a:t>Phycocyanin</a:t>
                </a:r>
                <a:r>
                  <a:rPr lang="en-US"/>
                  <a:t> &amp; </a:t>
                </a:r>
                <a:r>
                  <a:rPr lang="en-US">
                    <a:solidFill>
                      <a:srgbClr val="00B050"/>
                    </a:solidFill>
                  </a:rPr>
                  <a:t>Chlorophyll</a:t>
                </a:r>
              </a:p>
            </c:rich>
          </c:tx>
          <c:layout>
            <c:manualLayout>
              <c:xMode val="edge"/>
              <c:yMode val="edge"/>
              <c:x val="0.00587683003383804"/>
              <c:y val="0.411430476737318"/>
            </c:manualLayout>
          </c:layout>
          <c:overlay val="0"/>
          <c:spPr>
            <a:noFill/>
          </c:spPr>
        </c:title>
        <c:numFmt formatCode="General" sourceLinked="0"/>
        <c:majorTickMark val="out"/>
        <c:minorTickMark val="none"/>
        <c:tickLblPos val="nextTo"/>
        <c:crossAx val="744954080"/>
        <c:crosses val="autoZero"/>
        <c:crossBetween val="midCat"/>
      </c:valAx>
      <c:serAx>
        <c:axId val="744958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200000" vert="horz"/>
          <a:lstStyle/>
          <a:p>
            <a:pPr>
              <a:defRPr sz="1400"/>
            </a:pPr>
            <a:endParaRPr lang="en-US"/>
          </a:p>
        </c:txPr>
        <c:crossAx val="744955856"/>
        <c:crosses val="autoZero"/>
        <c:tickLblSkip val="1"/>
      </c:serAx>
    </c:plotArea>
    <c:legend>
      <c:legendPos val="tr"/>
      <c:layout>
        <c:manualLayout>
          <c:xMode val="edge"/>
          <c:yMode val="edge"/>
          <c:x val="0.0144054791763626"/>
          <c:y val="0.0131715475434047"/>
          <c:w val="0.974508021847498"/>
          <c:h val="0.115862540803318"/>
        </c:manualLayout>
      </c:layout>
      <c:overlay val="0"/>
      <c:txPr>
        <a:bodyPr/>
        <a:lstStyle/>
        <a:p>
          <a:pPr rtl="0">
            <a:defRPr sz="2000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61056760555"/>
          <c:y val="0.0282637969215988"/>
          <c:w val="0.871335082440372"/>
          <c:h val="0.734419820392949"/>
        </c:manualLayout>
      </c:layout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432FF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station'!$J$2:$J$33</c:f>
              <c:numCache>
                <c:formatCode>0.0</c:formatCode>
                <c:ptCount val="32"/>
                <c:pt idx="0">
                  <c:v>14.30769230769231</c:v>
                </c:pt>
                <c:pt idx="1">
                  <c:v>2.972222222222222</c:v>
                </c:pt>
                <c:pt idx="2">
                  <c:v>5.03030303030303</c:v>
                </c:pt>
                <c:pt idx="3">
                  <c:v>0.638297872340425</c:v>
                </c:pt>
                <c:pt idx="5">
                  <c:v>1.300411522633745</c:v>
                </c:pt>
                <c:pt idx="6">
                  <c:v>16.66666666666666</c:v>
                </c:pt>
                <c:pt idx="7">
                  <c:v>52.0</c:v>
                </c:pt>
                <c:pt idx="8">
                  <c:v>15.1</c:v>
                </c:pt>
                <c:pt idx="9">
                  <c:v>8.263157894736842</c:v>
                </c:pt>
                <c:pt idx="10">
                  <c:v>8.142857142857141</c:v>
                </c:pt>
                <c:pt idx="11">
                  <c:v>10.83333333333333</c:v>
                </c:pt>
                <c:pt idx="12">
                  <c:v>3.857142857142857</c:v>
                </c:pt>
                <c:pt idx="13">
                  <c:v>23.66666666666667</c:v>
                </c:pt>
                <c:pt idx="14">
                  <c:v>39.5</c:v>
                </c:pt>
                <c:pt idx="15">
                  <c:v>2.153846153846154</c:v>
                </c:pt>
                <c:pt idx="16">
                  <c:v>10.3125</c:v>
                </c:pt>
                <c:pt idx="17">
                  <c:v>9.0</c:v>
                </c:pt>
                <c:pt idx="18">
                  <c:v>18.76923076923077</c:v>
                </c:pt>
                <c:pt idx="19">
                  <c:v>3.555555555555556</c:v>
                </c:pt>
                <c:pt idx="20">
                  <c:v>31.0</c:v>
                </c:pt>
                <c:pt idx="21">
                  <c:v>19.54545454545454</c:v>
                </c:pt>
                <c:pt idx="22">
                  <c:v>1.0</c:v>
                </c:pt>
                <c:pt idx="23">
                  <c:v>0.392</c:v>
                </c:pt>
                <c:pt idx="24">
                  <c:v>4.666666666666667</c:v>
                </c:pt>
                <c:pt idx="25">
                  <c:v>2.833333333333333</c:v>
                </c:pt>
                <c:pt idx="26">
                  <c:v>4.272727272727272</c:v>
                </c:pt>
                <c:pt idx="27">
                  <c:v>5.90909090909091</c:v>
                </c:pt>
                <c:pt idx="28">
                  <c:v>1.625</c:v>
                </c:pt>
                <c:pt idx="29">
                  <c:v>13.04761904761905</c:v>
                </c:pt>
                <c:pt idx="30">
                  <c:v>3.428571428571428</c:v>
                </c:pt>
                <c:pt idx="31">
                  <c:v>1.649122807017544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station'!$J$35:$J$66</c:f>
              <c:numCache>
                <c:formatCode>0.0</c:formatCode>
                <c:ptCount val="32"/>
                <c:pt idx="0" formatCode="0.00">
                  <c:v>0.67</c:v>
                </c:pt>
                <c:pt idx="1">
                  <c:v>29</c:v>
                </c:pt>
                <c:pt idx="2">
                  <c:v>13.66666666666667</c:v>
                </c:pt>
                <c:pt idx="4">
                  <c:v>7.9375</c:v>
                </c:pt>
                <c:pt idx="5">
                  <c:v>0.84765625</c:v>
                </c:pt>
                <c:pt idx="6">
                  <c:v>7.5</c:v>
                </c:pt>
                <c:pt idx="7" formatCode="0.00">
                  <c:v>0.55</c:v>
                </c:pt>
                <c:pt idx="8">
                  <c:v>19.0</c:v>
                </c:pt>
                <c:pt idx="9">
                  <c:v>12.2</c:v>
                </c:pt>
                <c:pt idx="10" formatCode="0.00">
                  <c:v>0.25</c:v>
                </c:pt>
                <c:pt idx="11">
                  <c:v>12.5</c:v>
                </c:pt>
                <c:pt idx="12">
                  <c:v>4.399999999999999</c:v>
                </c:pt>
                <c:pt idx="13">
                  <c:v>7.000000000000001</c:v>
                </c:pt>
                <c:pt idx="14">
                  <c:v>28.0</c:v>
                </c:pt>
                <c:pt idx="15">
                  <c:v>10.33333333333333</c:v>
                </c:pt>
                <c:pt idx="16">
                  <c:v>7.666666666666667</c:v>
                </c:pt>
                <c:pt idx="17">
                  <c:v>16.0</c:v>
                </c:pt>
                <c:pt idx="18" formatCode="0.00">
                  <c:v>0.57</c:v>
                </c:pt>
                <c:pt idx="19">
                  <c:v>14.5</c:v>
                </c:pt>
                <c:pt idx="20">
                  <c:v>15.5</c:v>
                </c:pt>
                <c:pt idx="21" formatCode="0.00">
                  <c:v>0.21</c:v>
                </c:pt>
                <c:pt idx="22" formatCode="0.00">
                  <c:v>0.21</c:v>
                </c:pt>
                <c:pt idx="23">
                  <c:v>4.8</c:v>
                </c:pt>
                <c:pt idx="24">
                  <c:v>2.071428571428571</c:v>
                </c:pt>
                <c:pt idx="25">
                  <c:v>0.958333333333333</c:v>
                </c:pt>
                <c:pt idx="26">
                  <c:v>0.17</c:v>
                </c:pt>
                <c:pt idx="27">
                  <c:v>4.857142857142857</c:v>
                </c:pt>
                <c:pt idx="28">
                  <c:v>1.230769230769231</c:v>
                </c:pt>
                <c:pt idx="29">
                  <c:v>8.636363636363637</c:v>
                </c:pt>
                <c:pt idx="30">
                  <c:v>1.8</c:v>
                </c:pt>
                <c:pt idx="31">
                  <c:v>1.545454545454546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station'!$J$68:$J$99</c:f>
              <c:numCache>
                <c:formatCode>0.0</c:formatCode>
                <c:ptCount val="32"/>
                <c:pt idx="0" formatCode="0.00">
                  <c:v>0.63</c:v>
                </c:pt>
                <c:pt idx="1">
                  <c:v>35.0</c:v>
                </c:pt>
                <c:pt idx="2">
                  <c:v>11.66666666666667</c:v>
                </c:pt>
                <c:pt idx="5">
                  <c:v>0.973484848484848</c:v>
                </c:pt>
                <c:pt idx="6">
                  <c:v>9.5</c:v>
                </c:pt>
                <c:pt idx="7" formatCode="0.00">
                  <c:v>0.43</c:v>
                </c:pt>
                <c:pt idx="8">
                  <c:v>39.5</c:v>
                </c:pt>
                <c:pt idx="9">
                  <c:v>47</c:v>
                </c:pt>
                <c:pt idx="10" formatCode="0.00">
                  <c:v>0.46</c:v>
                </c:pt>
                <c:pt idx="11">
                  <c:v>6.6</c:v>
                </c:pt>
                <c:pt idx="12">
                  <c:v>4.0</c:v>
                </c:pt>
                <c:pt idx="13">
                  <c:v>6.0</c:v>
                </c:pt>
                <c:pt idx="14">
                  <c:v>31.0</c:v>
                </c:pt>
                <c:pt idx="15">
                  <c:v>7.000000000000001</c:v>
                </c:pt>
                <c:pt idx="16">
                  <c:v>8.0</c:v>
                </c:pt>
                <c:pt idx="17">
                  <c:v>9.000000000000001</c:v>
                </c:pt>
                <c:pt idx="18">
                  <c:v>33.0</c:v>
                </c:pt>
                <c:pt idx="19">
                  <c:v>26.0</c:v>
                </c:pt>
                <c:pt idx="20">
                  <c:v>14.0</c:v>
                </c:pt>
                <c:pt idx="21" formatCode="0.00">
                  <c:v>0.16</c:v>
                </c:pt>
                <c:pt idx="22" formatCode="0.00">
                  <c:v>0.02</c:v>
                </c:pt>
                <c:pt idx="23">
                  <c:v>7.000000000000001</c:v>
                </c:pt>
                <c:pt idx="24">
                  <c:v>1.962962962962963</c:v>
                </c:pt>
                <c:pt idx="25">
                  <c:v>1.041666666666667</c:v>
                </c:pt>
                <c:pt idx="26">
                  <c:v>2.0</c:v>
                </c:pt>
                <c:pt idx="27">
                  <c:v>4.75</c:v>
                </c:pt>
                <c:pt idx="28">
                  <c:v>1.2</c:v>
                </c:pt>
                <c:pt idx="29">
                  <c:v>12.16666666666667</c:v>
                </c:pt>
                <c:pt idx="30">
                  <c:v>2.25</c:v>
                </c:pt>
                <c:pt idx="31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437FF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station'!$J$101:$J$132</c:f>
              <c:numCache>
                <c:formatCode>0.0</c:formatCode>
                <c:ptCount val="32"/>
                <c:pt idx="0">
                  <c:v>50.31593406593407</c:v>
                </c:pt>
                <c:pt idx="1">
                  <c:v>62.0</c:v>
                </c:pt>
                <c:pt idx="2">
                  <c:v>13.27586206896552</c:v>
                </c:pt>
                <c:pt idx="3">
                  <c:v>0.303030303030303</c:v>
                </c:pt>
                <c:pt idx="5">
                  <c:v>0.483739837398374</c:v>
                </c:pt>
                <c:pt idx="6">
                  <c:v>41.5</c:v>
                </c:pt>
                <c:pt idx="7" formatCode="0.00">
                  <c:v>0.86</c:v>
                </c:pt>
                <c:pt idx="8">
                  <c:v>21.57142857142857</c:v>
                </c:pt>
                <c:pt idx="9">
                  <c:v>45.0</c:v>
                </c:pt>
                <c:pt idx="10">
                  <c:v>6.10948905109489</c:v>
                </c:pt>
                <c:pt idx="11">
                  <c:v>126.0</c:v>
                </c:pt>
                <c:pt idx="12">
                  <c:v>16.0</c:v>
                </c:pt>
                <c:pt idx="13">
                  <c:v>4.836363636363635</c:v>
                </c:pt>
                <c:pt idx="14">
                  <c:v>69.0</c:v>
                </c:pt>
                <c:pt idx="15">
                  <c:v>4.133333333333333</c:v>
                </c:pt>
                <c:pt idx="16">
                  <c:v>12.4</c:v>
                </c:pt>
                <c:pt idx="17">
                  <c:v>6.750000000000001</c:v>
                </c:pt>
                <c:pt idx="18">
                  <c:v>31.33333333333333</c:v>
                </c:pt>
                <c:pt idx="19">
                  <c:v>6.6875</c:v>
                </c:pt>
                <c:pt idx="20">
                  <c:v>8.583333333333333</c:v>
                </c:pt>
                <c:pt idx="21">
                  <c:v>3.807692307692307</c:v>
                </c:pt>
                <c:pt idx="22">
                  <c:v>0.43801652892562</c:v>
                </c:pt>
                <c:pt idx="23">
                  <c:v>0.484288354898336</c:v>
                </c:pt>
                <c:pt idx="24">
                  <c:v>4.434782608695652</c:v>
                </c:pt>
                <c:pt idx="25">
                  <c:v>2.4</c:v>
                </c:pt>
                <c:pt idx="26">
                  <c:v>7.0</c:v>
                </c:pt>
                <c:pt idx="27">
                  <c:v>4.5625</c:v>
                </c:pt>
                <c:pt idx="28">
                  <c:v>1.692307692307692</c:v>
                </c:pt>
                <c:pt idx="29">
                  <c:v>11.75903614457831</c:v>
                </c:pt>
                <c:pt idx="30">
                  <c:v>6.5</c:v>
                </c:pt>
                <c:pt idx="31">
                  <c:v>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D3DA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station'!$J$134:$J$165</c:f>
              <c:numCache>
                <c:formatCode>0.0</c:formatCode>
                <c:ptCount val="32"/>
                <c:pt idx="0" formatCode="0.00">
                  <c:v>0.85</c:v>
                </c:pt>
                <c:pt idx="1">
                  <c:v>64.0</c:v>
                </c:pt>
                <c:pt idx="2">
                  <c:v>6.663461538461538</c:v>
                </c:pt>
                <c:pt idx="3">
                  <c:v>0.52112676056338</c:v>
                </c:pt>
                <c:pt idx="5">
                  <c:v>0.539473684210526</c:v>
                </c:pt>
                <c:pt idx="6">
                  <c:v>18.61904761904762</c:v>
                </c:pt>
                <c:pt idx="7" formatCode="0.00">
                  <c:v>0.81</c:v>
                </c:pt>
                <c:pt idx="8">
                  <c:v>14.4375</c:v>
                </c:pt>
                <c:pt idx="9">
                  <c:v>57.5</c:v>
                </c:pt>
                <c:pt idx="10">
                  <c:v>6.54320987654321</c:v>
                </c:pt>
                <c:pt idx="11">
                  <c:v>21.8</c:v>
                </c:pt>
                <c:pt idx="12">
                  <c:v>5.948275862068966</c:v>
                </c:pt>
                <c:pt idx="13">
                  <c:v>7.853211009174312</c:v>
                </c:pt>
                <c:pt idx="14">
                  <c:v>28.5</c:v>
                </c:pt>
                <c:pt idx="15">
                  <c:v>35.8</c:v>
                </c:pt>
                <c:pt idx="16">
                  <c:v>109.0</c:v>
                </c:pt>
                <c:pt idx="17">
                  <c:v>10.375</c:v>
                </c:pt>
                <c:pt idx="18">
                  <c:v>16.58333333333333</c:v>
                </c:pt>
                <c:pt idx="19">
                  <c:v>6.615384615384615</c:v>
                </c:pt>
                <c:pt idx="20">
                  <c:v>68.0</c:v>
                </c:pt>
                <c:pt idx="21">
                  <c:v>1.249097472924188</c:v>
                </c:pt>
                <c:pt idx="22">
                  <c:v>0.629139072847682</c:v>
                </c:pt>
                <c:pt idx="23">
                  <c:v>1.74468085106383</c:v>
                </c:pt>
                <c:pt idx="24">
                  <c:v>2.863636363636364</c:v>
                </c:pt>
                <c:pt idx="25">
                  <c:v>1.5625</c:v>
                </c:pt>
                <c:pt idx="26">
                  <c:v>2.899999999999999</c:v>
                </c:pt>
                <c:pt idx="27">
                  <c:v>4.333333333333333</c:v>
                </c:pt>
                <c:pt idx="28">
                  <c:v>0.965277777777778</c:v>
                </c:pt>
                <c:pt idx="29">
                  <c:v>8.461538461538461</c:v>
                </c:pt>
                <c:pt idx="30">
                  <c:v>1.926829268292683</c:v>
                </c:pt>
                <c:pt idx="31">
                  <c:v>1.982142857142857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8"/>
          <c:order val="5"/>
          <c:tx>
            <c:strRef>
              <c:f>'by station'!$A$184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72C2A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station'!$J$167:$J$198</c:f>
              <c:numCache>
                <c:formatCode>0.0</c:formatCode>
                <c:ptCount val="32"/>
                <c:pt idx="17" formatCode="0">
                  <c:v>7.404761904761905</c:v>
                </c:pt>
                <c:pt idx="18" formatCode="0">
                  <c:v>6.095238095238095</c:v>
                </c:pt>
                <c:pt idx="19" formatCode="0">
                  <c:v>14.17857142857143</c:v>
                </c:pt>
                <c:pt idx="20" formatCode="0">
                  <c:v>43.14285714285714</c:v>
                </c:pt>
                <c:pt idx="21">
                  <c:v>2.5</c:v>
                </c:pt>
                <c:pt idx="22">
                  <c:v>0.425587467362924</c:v>
                </c:pt>
                <c:pt idx="23">
                  <c:v>2.0</c:v>
                </c:pt>
                <c:pt idx="24" formatCode="0">
                  <c:v>8.636363636363637</c:v>
                </c:pt>
                <c:pt idx="25" formatCode="0.00">
                  <c:v>0.32</c:v>
                </c:pt>
                <c:pt idx="26" formatCode="0">
                  <c:v>3.5</c:v>
                </c:pt>
                <c:pt idx="27" formatCode="0">
                  <c:v>6.454545454545454</c:v>
                </c:pt>
                <c:pt idx="28">
                  <c:v>3.164383561643836</c:v>
                </c:pt>
                <c:pt idx="29" formatCode="0">
                  <c:v>12.89473684210526</c:v>
                </c:pt>
                <c:pt idx="30" formatCode="0">
                  <c:v>10.97090203685742</c:v>
                </c:pt>
                <c:pt idx="31">
                  <c:v>2.966666666666667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EE-DB4E-B764-1164493BF5C8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station'!$J$233:$J$264</c:f>
              <c:numCache>
                <c:formatCode>0.00</c:formatCode>
                <c:ptCount val="32"/>
                <c:pt idx="0">
                  <c:v>0.62</c:v>
                </c:pt>
                <c:pt idx="1">
                  <c:v>0.48</c:v>
                </c:pt>
                <c:pt idx="2">
                  <c:v>0.67</c:v>
                </c:pt>
                <c:pt idx="3" formatCode="0.0">
                  <c:v>0.427083333333333</c:v>
                </c:pt>
                <c:pt idx="5" formatCode="0.0">
                  <c:v>3.206896551724138</c:v>
                </c:pt>
                <c:pt idx="6" formatCode="0.0">
                  <c:v>26.33333333333334</c:v>
                </c:pt>
                <c:pt idx="7" formatCode="0.0">
                  <c:v>12.33333333333333</c:v>
                </c:pt>
                <c:pt idx="8" formatCode="0.0">
                  <c:v>69.0</c:v>
                </c:pt>
                <c:pt idx="9" formatCode="0.0">
                  <c:v>1.0</c:v>
                </c:pt>
                <c:pt idx="10" formatCode="0.0">
                  <c:v>18.5</c:v>
                </c:pt>
                <c:pt idx="11" formatCode="0.0">
                  <c:v>43.0</c:v>
                </c:pt>
                <c:pt idx="12" formatCode="0.0">
                  <c:v>3.647058823529412</c:v>
                </c:pt>
                <c:pt idx="13" formatCode="0.0">
                  <c:v>7.428571428571428</c:v>
                </c:pt>
                <c:pt idx="14" formatCode="0.0">
                  <c:v>17.33333333333334</c:v>
                </c:pt>
                <c:pt idx="15" formatCode="0.0">
                  <c:v>3</c:v>
                </c:pt>
                <c:pt idx="16" formatCode="0.0">
                  <c:v>9.3</c:v>
                </c:pt>
                <c:pt idx="17" formatCode="0.0">
                  <c:v>5.274999999999999</c:v>
                </c:pt>
                <c:pt idx="18" formatCode="0.0">
                  <c:v>20.5</c:v>
                </c:pt>
                <c:pt idx="19" formatCode="0.0">
                  <c:v>5.606060606060606</c:v>
                </c:pt>
                <c:pt idx="20" formatCode="0.0">
                  <c:v>10.0</c:v>
                </c:pt>
                <c:pt idx="21" formatCode="0.0">
                  <c:v>242.0</c:v>
                </c:pt>
                <c:pt idx="22" formatCode="0.0">
                  <c:v>8.666666666666667</c:v>
                </c:pt>
                <c:pt idx="23" formatCode="0.0">
                  <c:v>10.33333333333333</c:v>
                </c:pt>
                <c:pt idx="24" formatCode="0.0">
                  <c:v>2.807692307692307</c:v>
                </c:pt>
                <c:pt idx="25" formatCode="0.0">
                  <c:v>0.833333333333333</c:v>
                </c:pt>
                <c:pt idx="26" formatCode="0.0">
                  <c:v>1.833333333333333</c:v>
                </c:pt>
                <c:pt idx="27" formatCode="0.0">
                  <c:v>3.75</c:v>
                </c:pt>
                <c:pt idx="28" formatCode="0.0">
                  <c:v>0.303370786516854</c:v>
                </c:pt>
                <c:pt idx="29" formatCode="0.0">
                  <c:v>11.77777777777778</c:v>
                </c:pt>
                <c:pt idx="30">
                  <c:v>0.27</c:v>
                </c:pt>
                <c:pt idx="31" formatCode="0.0">
                  <c:v>1.951612903225806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FF00FF"/>
              </a:solidFill>
              <a:ln w="9525">
                <a:noFill/>
              </a:ln>
              <a:effectLst/>
            </c:spPr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station'!$J$200:$J$231</c:f>
              <c:numCache>
                <c:formatCode>0.00</c:formatCode>
                <c:ptCount val="32"/>
                <c:pt idx="0" formatCode="0.0">
                  <c:v>39.5</c:v>
                </c:pt>
                <c:pt idx="1">
                  <c:v>0.27</c:v>
                </c:pt>
                <c:pt idx="2" formatCode="0.0">
                  <c:v>9.0</c:v>
                </c:pt>
                <c:pt idx="3" formatCode="0.0">
                  <c:v>0.308411214953271</c:v>
                </c:pt>
                <c:pt idx="5" formatCode="0.0">
                  <c:v>0.607142857142857</c:v>
                </c:pt>
                <c:pt idx="6" formatCode="0.0">
                  <c:v>9.5</c:v>
                </c:pt>
                <c:pt idx="7" formatCode="0.0">
                  <c:v>17.5</c:v>
                </c:pt>
                <c:pt idx="8" formatCode="0.0">
                  <c:v>42.33333333333334</c:v>
                </c:pt>
                <c:pt idx="9" formatCode="0.0">
                  <c:v>16.33333333333333</c:v>
                </c:pt>
                <c:pt idx="10" formatCode="0.0">
                  <c:v>13.5</c:v>
                </c:pt>
                <c:pt idx="11" formatCode="0.0">
                  <c:v>13.0</c:v>
                </c:pt>
                <c:pt idx="12" formatCode="0.0">
                  <c:v>4.333333333333333</c:v>
                </c:pt>
                <c:pt idx="13" formatCode="0.0">
                  <c:v>6.0</c:v>
                </c:pt>
                <c:pt idx="14" formatCode="0.0">
                  <c:v>18.5</c:v>
                </c:pt>
                <c:pt idx="15" formatCode="0.0">
                  <c:v>6.75</c:v>
                </c:pt>
                <c:pt idx="16" formatCode="0.0">
                  <c:v>22.0</c:v>
                </c:pt>
                <c:pt idx="17" formatCode="0.0">
                  <c:v>24.0</c:v>
                </c:pt>
                <c:pt idx="18" formatCode="0.0">
                  <c:v>20.5</c:v>
                </c:pt>
                <c:pt idx="19" formatCode="0.0">
                  <c:v>35.0</c:v>
                </c:pt>
                <c:pt idx="20" formatCode="0.0">
                  <c:v>10.0</c:v>
                </c:pt>
                <c:pt idx="21" formatCode="0.0">
                  <c:v>4.1</c:v>
                </c:pt>
                <c:pt idx="22" formatCode="0.0">
                  <c:v>3.6</c:v>
                </c:pt>
                <c:pt idx="23" formatCode="0.0">
                  <c:v>3.111111111111112</c:v>
                </c:pt>
                <c:pt idx="24" formatCode="0.0">
                  <c:v>2.263157894736842</c:v>
                </c:pt>
                <c:pt idx="25" formatCode="0.0">
                  <c:v>1.111111111111111</c:v>
                </c:pt>
                <c:pt idx="26" formatCode="0.0">
                  <c:v>2.428571428571428</c:v>
                </c:pt>
                <c:pt idx="27" formatCode="0.0">
                  <c:v>4.857142857142857</c:v>
                </c:pt>
                <c:pt idx="28" formatCode="0.0">
                  <c:v>1.555555555555556</c:v>
                </c:pt>
                <c:pt idx="29" formatCode="0.0">
                  <c:v>13.66666666666667</c:v>
                </c:pt>
                <c:pt idx="30" formatCode="0.0">
                  <c:v>3.222222222222222</c:v>
                </c:pt>
                <c:pt idx="31" formatCode="0.0">
                  <c:v>1.08695652173913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EE-DB4E-B764-1164493BF5C8}"/>
            </c:ext>
          </c:extLst>
        </c:ser>
        <c:ser>
          <c:idx val="7"/>
          <c:order val="8"/>
          <c:tx>
            <c:v>ratio &gt;4 = Chl dominant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station'!$K$2:$K$33</c:f>
              <c:numCache>
                <c:formatCode>General</c:formatCode>
                <c:ptCount val="32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4.0</c:v>
                </c:pt>
                <c:pt idx="9">
                  <c:v>4.0</c:v>
                </c:pt>
                <c:pt idx="10">
                  <c:v>4.0</c:v>
                </c:pt>
                <c:pt idx="11">
                  <c:v>4.0</c:v>
                </c:pt>
                <c:pt idx="12">
                  <c:v>4.0</c:v>
                </c:pt>
                <c:pt idx="13">
                  <c:v>4.0</c:v>
                </c:pt>
                <c:pt idx="14">
                  <c:v>4.0</c:v>
                </c:pt>
                <c:pt idx="15">
                  <c:v>4.0</c:v>
                </c:pt>
                <c:pt idx="16">
                  <c:v>4.0</c:v>
                </c:pt>
                <c:pt idx="17">
                  <c:v>4.0</c:v>
                </c:pt>
                <c:pt idx="18">
                  <c:v>4.0</c:v>
                </c:pt>
                <c:pt idx="19">
                  <c:v>4.0</c:v>
                </c:pt>
                <c:pt idx="20">
                  <c:v>4.0</c:v>
                </c:pt>
                <c:pt idx="21">
                  <c:v>4.0</c:v>
                </c:pt>
                <c:pt idx="22">
                  <c:v>4.0</c:v>
                </c:pt>
                <c:pt idx="23">
                  <c:v>4.0</c:v>
                </c:pt>
                <c:pt idx="24">
                  <c:v>4.0</c:v>
                </c:pt>
                <c:pt idx="25">
                  <c:v>4.0</c:v>
                </c:pt>
                <c:pt idx="26">
                  <c:v>4.0</c:v>
                </c:pt>
                <c:pt idx="27">
                  <c:v>4.0</c:v>
                </c:pt>
                <c:pt idx="28">
                  <c:v>4.0</c:v>
                </c:pt>
                <c:pt idx="29">
                  <c:v>4.0</c:v>
                </c:pt>
                <c:pt idx="30">
                  <c:v>4.0</c:v>
                </c:pt>
                <c:pt idx="31">
                  <c:v>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EE-DB4E-B764-1164493B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54816"/>
        <c:axId val="781631888"/>
      </c:lineChart>
      <c:catAx>
        <c:axId val="70245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631888"/>
        <c:crossesAt val="0.001"/>
        <c:auto val="0"/>
        <c:lblAlgn val="ctr"/>
        <c:lblOffset val="100"/>
        <c:tickLblSkip val="1"/>
        <c:noMultiLvlLbl val="0"/>
      </c:catAx>
      <c:valAx>
        <c:axId val="78163188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</a:t>
                </a:r>
                <a:r>
                  <a:rPr lang="en-US" baseline="0">
                    <a:solidFill>
                      <a:srgbClr val="00B050"/>
                    </a:solidFill>
                  </a:rPr>
                  <a:t>phytoplankton</a:t>
                </a:r>
                <a:r>
                  <a:rPr lang="en-US" baseline="0"/>
                  <a:t> to </a:t>
                </a:r>
                <a:r>
                  <a:rPr lang="en-US" baseline="0">
                    <a:solidFill>
                      <a:schemeClr val="accent5"/>
                    </a:solidFill>
                  </a:rPr>
                  <a:t>cyanobacteria</a:t>
                </a:r>
                <a:r>
                  <a:rPr lang="en-US" baseline="0"/>
                  <a:t> ratio (</a:t>
                </a:r>
                <a:r>
                  <a:rPr lang="en-US" b="1" baseline="0">
                    <a:solidFill>
                      <a:srgbClr val="00B050"/>
                    </a:solidFill>
                  </a:rPr>
                  <a:t>Chl</a:t>
                </a:r>
                <a:r>
                  <a:rPr lang="en-US" baseline="0">
                    <a:solidFill>
                      <a:schemeClr val="tx1"/>
                    </a:solidFill>
                  </a:rPr>
                  <a:t>:</a:t>
                </a:r>
                <a:r>
                  <a:rPr lang="en-US" baseline="0">
                    <a:solidFill>
                      <a:srgbClr val="00B050"/>
                    </a:solidFill>
                  </a:rPr>
                  <a:t> </a:t>
                </a:r>
                <a:r>
                  <a:rPr lang="en-US" b="1" baseline="0">
                    <a:solidFill>
                      <a:schemeClr val="accent5"/>
                    </a:solidFill>
                  </a:rPr>
                  <a:t>PC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146479744439399"/>
              <c:y val="0.1945661976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4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938700208899566"/>
          <c:h val="0.0878366638673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200080476285"/>
          <c:y val="0.0282637969215988"/>
          <c:w val="0.883868595501002"/>
          <c:h val="0.734419820392949"/>
        </c:manualLayout>
      </c:layout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station'!$H$2:$H$33</c:f>
              <c:numCache>
                <c:formatCode>0.00</c:formatCode>
                <c:ptCount val="32"/>
                <c:pt idx="0">
                  <c:v>0.13</c:v>
                </c:pt>
                <c:pt idx="1">
                  <c:v>0.36</c:v>
                </c:pt>
                <c:pt idx="2">
                  <c:v>0.33</c:v>
                </c:pt>
                <c:pt idx="3">
                  <c:v>0.94</c:v>
                </c:pt>
                <c:pt idx="5" formatCode="General">
                  <c:v>2.43</c:v>
                </c:pt>
                <c:pt idx="6">
                  <c:v>0.27</c:v>
                </c:pt>
                <c:pt idx="7">
                  <c:v>0.02</c:v>
                </c:pt>
                <c:pt idx="8">
                  <c:v>0.1</c:v>
                </c:pt>
                <c:pt idx="9">
                  <c:v>0.19</c:v>
                </c:pt>
                <c:pt idx="10" formatCode="General">
                  <c:v>0.07</c:v>
                </c:pt>
                <c:pt idx="11" formatCode="General">
                  <c:v>0.06</c:v>
                </c:pt>
                <c:pt idx="12" formatCode="General">
                  <c:v>0.14</c:v>
                </c:pt>
                <c:pt idx="13" formatCode="General">
                  <c:v>0.03</c:v>
                </c:pt>
                <c:pt idx="14" formatCode="General">
                  <c:v>0.02</c:v>
                </c:pt>
                <c:pt idx="15" formatCode="General">
                  <c:v>0.13</c:v>
                </c:pt>
                <c:pt idx="16" formatCode="General">
                  <c:v>0.16</c:v>
                </c:pt>
                <c:pt idx="17" formatCode="General">
                  <c:v>0.04</c:v>
                </c:pt>
                <c:pt idx="18" formatCode="General">
                  <c:v>0.13</c:v>
                </c:pt>
                <c:pt idx="19" formatCode="General">
                  <c:v>0.18</c:v>
                </c:pt>
                <c:pt idx="20" formatCode="General">
                  <c:v>0.01</c:v>
                </c:pt>
                <c:pt idx="21" formatCode="General">
                  <c:v>0.22</c:v>
                </c:pt>
                <c:pt idx="22" formatCode="General">
                  <c:v>0.51</c:v>
                </c:pt>
                <c:pt idx="23">
                  <c:v>2.5</c:v>
                </c:pt>
                <c:pt idx="24">
                  <c:v>0.15</c:v>
                </c:pt>
                <c:pt idx="25">
                  <c:v>0.3</c:v>
                </c:pt>
                <c:pt idx="26">
                  <c:v>0.11</c:v>
                </c:pt>
                <c:pt idx="27">
                  <c:v>0.11</c:v>
                </c:pt>
                <c:pt idx="28">
                  <c:v>0.16</c:v>
                </c:pt>
                <c:pt idx="29">
                  <c:v>0.21</c:v>
                </c:pt>
                <c:pt idx="30" formatCode="General">
                  <c:v>0.21</c:v>
                </c:pt>
                <c:pt idx="31" formatCode="General">
                  <c:v>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station'!$H$35:$H$66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4" formatCode="General">
                  <c:v>0.32</c:v>
                </c:pt>
                <c:pt idx="5" formatCode="General">
                  <c:v>2.56</c:v>
                </c:pt>
                <c:pt idx="6">
                  <c:v>0.02</c:v>
                </c:pt>
                <c:pt idx="7">
                  <c:v>0.0</c:v>
                </c:pt>
                <c:pt idx="8">
                  <c:v>0.07</c:v>
                </c:pt>
                <c:pt idx="9">
                  <c:v>0.05</c:v>
                </c:pt>
                <c:pt idx="10" formatCode="General">
                  <c:v>0.0</c:v>
                </c:pt>
                <c:pt idx="11" formatCode="General">
                  <c:v>0.02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0.03</c:v>
                </c:pt>
                <c:pt idx="16" formatCode="General">
                  <c:v>0.03</c:v>
                </c:pt>
                <c:pt idx="17" formatCode="General">
                  <c:v>0.02</c:v>
                </c:pt>
                <c:pt idx="18" formatCode="General">
                  <c:v>0.0</c:v>
                </c:pt>
                <c:pt idx="19" formatCode="General">
                  <c:v>0.02</c:v>
                </c:pt>
                <c:pt idx="20" formatCode="General">
                  <c:v>0.02</c:v>
                </c:pt>
                <c:pt idx="21" formatCode="0.0">
                  <c:v>0.0</c:v>
                </c:pt>
                <c:pt idx="22" formatCode="0.0">
                  <c:v>0.0</c:v>
                </c:pt>
                <c:pt idx="23" formatCode="0.0">
                  <c:v>0.05</c:v>
                </c:pt>
                <c:pt idx="24" formatCode="0.0">
                  <c:v>0.28</c:v>
                </c:pt>
                <c:pt idx="25" formatCode="0.0">
                  <c:v>0.24</c:v>
                </c:pt>
                <c:pt idx="26" formatCode="0.0">
                  <c:v>1.0</c:v>
                </c:pt>
                <c:pt idx="27" formatCode="0.0">
                  <c:v>0.07</c:v>
                </c:pt>
                <c:pt idx="28" formatCode="0.0">
                  <c:v>0.13</c:v>
                </c:pt>
                <c:pt idx="29" formatCode="0.0">
                  <c:v>0.11</c:v>
                </c:pt>
                <c:pt idx="30" formatCode="0.0">
                  <c:v>0.1</c:v>
                </c:pt>
                <c:pt idx="31" formatCode="0.0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station'!$H$68:$H$99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5" formatCode="General">
                  <c:v>2.64</c:v>
                </c:pt>
                <c:pt idx="6">
                  <c:v>0.02</c:v>
                </c:pt>
                <c:pt idx="7">
                  <c:v>0.0</c:v>
                </c:pt>
                <c:pt idx="8">
                  <c:v>0.02</c:v>
                </c:pt>
                <c:pt idx="9">
                  <c:v>0.01</c:v>
                </c:pt>
                <c:pt idx="10" formatCode="General">
                  <c:v>0.0</c:v>
                </c:pt>
                <c:pt idx="11" formatCode="General">
                  <c:v>0.05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0.04</c:v>
                </c:pt>
                <c:pt idx="16" formatCode="General">
                  <c:v>0.03</c:v>
                </c:pt>
                <c:pt idx="17" formatCode="General">
                  <c:v>0.03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0.02</c:v>
                </c:pt>
                <c:pt idx="21" formatCode="0">
                  <c:v>0.0</c:v>
                </c:pt>
                <c:pt idx="22" formatCode="0">
                  <c:v>0.0</c:v>
                </c:pt>
                <c:pt idx="23" formatCode="General">
                  <c:v>0.04</c:v>
                </c:pt>
                <c:pt idx="24" formatCode="General">
                  <c:v>0.27</c:v>
                </c:pt>
                <c:pt idx="25" formatCode="General">
                  <c:v>0.24</c:v>
                </c:pt>
                <c:pt idx="26" formatCode="General">
                  <c:v>0.06</c:v>
                </c:pt>
                <c:pt idx="27" formatCode="General">
                  <c:v>0.08</c:v>
                </c:pt>
                <c:pt idx="28" formatCode="General">
                  <c:v>0.15</c:v>
                </c:pt>
                <c:pt idx="29" formatCode="General">
                  <c:v>0.06</c:v>
                </c:pt>
                <c:pt idx="30" formatCode="General">
                  <c:v>0.12</c:v>
                </c:pt>
                <c:pt idx="31" formatCode="General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station'!$H$101:$H$132</c:f>
              <c:numCache>
                <c:formatCode>0.00</c:formatCode>
                <c:ptCount val="32"/>
                <c:pt idx="0">
                  <c:v>1.82</c:v>
                </c:pt>
                <c:pt idx="1">
                  <c:v>0.02</c:v>
                </c:pt>
                <c:pt idx="2">
                  <c:v>0.29</c:v>
                </c:pt>
                <c:pt idx="3">
                  <c:v>0.99</c:v>
                </c:pt>
                <c:pt idx="5" formatCode="General">
                  <c:v>2.46</c:v>
                </c:pt>
                <c:pt idx="6">
                  <c:v>0.02</c:v>
                </c:pt>
                <c:pt idx="7">
                  <c:v>0.0</c:v>
                </c:pt>
                <c:pt idx="8">
                  <c:v>0.07</c:v>
                </c:pt>
                <c:pt idx="9">
                  <c:v>0.02</c:v>
                </c:pt>
                <c:pt idx="10">
                  <c:v>4.11</c:v>
                </c:pt>
                <c:pt idx="11" formatCode="General">
                  <c:v>0.01</c:v>
                </c:pt>
                <c:pt idx="12" formatCode="General">
                  <c:v>0.03</c:v>
                </c:pt>
                <c:pt idx="13" formatCode="General">
                  <c:v>0.55</c:v>
                </c:pt>
                <c:pt idx="14" formatCode="General">
                  <c:v>0.01</c:v>
                </c:pt>
                <c:pt idx="15" formatCode="General">
                  <c:v>0.15</c:v>
                </c:pt>
                <c:pt idx="16" formatCode="General">
                  <c:v>0.1</c:v>
                </c:pt>
                <c:pt idx="17" formatCode="General">
                  <c:v>0.12</c:v>
                </c:pt>
                <c:pt idx="18" formatCode="General">
                  <c:v>0.03</c:v>
                </c:pt>
                <c:pt idx="19" formatCode="General">
                  <c:v>0.16</c:v>
                </c:pt>
                <c:pt idx="20" formatCode="General">
                  <c:v>0.12</c:v>
                </c:pt>
                <c:pt idx="21" formatCode="General">
                  <c:v>0.26</c:v>
                </c:pt>
                <c:pt idx="22" formatCode="General">
                  <c:v>1.21</c:v>
                </c:pt>
                <c:pt idx="23" formatCode="General">
                  <c:v>5.41</c:v>
                </c:pt>
                <c:pt idx="24" formatCode="General">
                  <c:v>0.23</c:v>
                </c:pt>
                <c:pt idx="25" formatCode="General">
                  <c:v>0.2</c:v>
                </c:pt>
                <c:pt idx="26" formatCode="General">
                  <c:v>0.09</c:v>
                </c:pt>
                <c:pt idx="27" formatCode="General">
                  <c:v>0.16</c:v>
                </c:pt>
                <c:pt idx="28" formatCode="General">
                  <c:v>0.39</c:v>
                </c:pt>
                <c:pt idx="29" formatCode="General">
                  <c:v>0.83</c:v>
                </c:pt>
                <c:pt idx="30" formatCode="General">
                  <c:v>0.04</c:v>
                </c:pt>
                <c:pt idx="31" formatCode="General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station'!$H$134:$H$165</c:f>
              <c:numCache>
                <c:formatCode>0.00</c:formatCode>
                <c:ptCount val="32"/>
                <c:pt idx="0">
                  <c:v>0.0</c:v>
                </c:pt>
                <c:pt idx="1">
                  <c:v>0.04</c:v>
                </c:pt>
                <c:pt idx="2">
                  <c:v>1.04</c:v>
                </c:pt>
                <c:pt idx="3">
                  <c:v>1.42</c:v>
                </c:pt>
                <c:pt idx="5">
                  <c:v>2.28</c:v>
                </c:pt>
                <c:pt idx="6">
                  <c:v>1.47</c:v>
                </c:pt>
                <c:pt idx="7">
                  <c:v>0.0</c:v>
                </c:pt>
                <c:pt idx="8">
                  <c:v>0.16</c:v>
                </c:pt>
                <c:pt idx="9">
                  <c:v>0.02</c:v>
                </c:pt>
                <c:pt idx="10">
                  <c:v>0.81</c:v>
                </c:pt>
                <c:pt idx="11">
                  <c:v>0.05</c:v>
                </c:pt>
                <c:pt idx="12">
                  <c:v>0.58</c:v>
                </c:pt>
                <c:pt idx="13">
                  <c:v>1.09</c:v>
                </c:pt>
                <c:pt idx="14">
                  <c:v>0.08</c:v>
                </c:pt>
                <c:pt idx="15">
                  <c:v>0.05</c:v>
                </c:pt>
                <c:pt idx="16">
                  <c:v>0.01</c:v>
                </c:pt>
                <c:pt idx="17">
                  <c:v>0.08</c:v>
                </c:pt>
                <c:pt idx="18">
                  <c:v>0.12</c:v>
                </c:pt>
                <c:pt idx="19">
                  <c:v>0.26</c:v>
                </c:pt>
                <c:pt idx="20">
                  <c:v>0.04</c:v>
                </c:pt>
                <c:pt idx="21">
                  <c:v>2.77</c:v>
                </c:pt>
                <c:pt idx="22">
                  <c:v>1.51</c:v>
                </c:pt>
                <c:pt idx="23">
                  <c:v>0.47</c:v>
                </c:pt>
                <c:pt idx="24">
                  <c:v>0.22</c:v>
                </c:pt>
                <c:pt idx="25">
                  <c:v>0.16</c:v>
                </c:pt>
                <c:pt idx="26">
                  <c:v>0.1</c:v>
                </c:pt>
                <c:pt idx="27">
                  <c:v>0.09</c:v>
                </c:pt>
                <c:pt idx="28">
                  <c:v>1.44</c:v>
                </c:pt>
                <c:pt idx="29">
                  <c:v>0.13</c:v>
                </c:pt>
                <c:pt idx="30">
                  <c:v>0.41</c:v>
                </c:pt>
                <c:pt idx="31">
                  <c:v>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rgbClr val="772C2A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station'!$H$167:$H$198</c:f>
              <c:numCache>
                <c:formatCode>0.00</c:formatCode>
                <c:ptCount val="32"/>
                <c:pt idx="17">
                  <c:v>0.42</c:v>
                </c:pt>
                <c:pt idx="18" formatCode="General">
                  <c:v>0.42</c:v>
                </c:pt>
                <c:pt idx="19" formatCode="General">
                  <c:v>0.28</c:v>
                </c:pt>
                <c:pt idx="20" formatCode="General">
                  <c:v>0.07</c:v>
                </c:pt>
                <c:pt idx="21" formatCode="General">
                  <c:v>0.16</c:v>
                </c:pt>
                <c:pt idx="22" formatCode="General">
                  <c:v>3.83</c:v>
                </c:pt>
                <c:pt idx="23" formatCode="General">
                  <c:v>0.14</c:v>
                </c:pt>
                <c:pt idx="24" formatCode="General">
                  <c:v>0.11</c:v>
                </c:pt>
                <c:pt idx="25" formatCode="General">
                  <c:v>0.0</c:v>
                </c:pt>
                <c:pt idx="26">
                  <c:v>0.1</c:v>
                </c:pt>
                <c:pt idx="27">
                  <c:v>0.11</c:v>
                </c:pt>
                <c:pt idx="28">
                  <c:v>0.73</c:v>
                </c:pt>
                <c:pt idx="29">
                  <c:v>0.19</c:v>
                </c:pt>
                <c:pt idx="30">
                  <c:v>10.31</c:v>
                </c:pt>
                <c:pt idx="3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F2-8A4C-9E7D-78AFB85D15AF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station'!$H$233:$H$264</c:f>
              <c:numCache>
                <c:formatCode>0.00</c:formatCode>
                <c:ptCount val="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0.96</c:v>
                </c:pt>
                <c:pt idx="5" formatCode="General">
                  <c:v>0.29</c:v>
                </c:pt>
                <c:pt idx="6">
                  <c:v>0.03</c:v>
                </c:pt>
                <c:pt idx="7">
                  <c:v>0.06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0.01</c:v>
                </c:pt>
                <c:pt idx="12">
                  <c:v>0.17</c:v>
                </c:pt>
                <c:pt idx="13">
                  <c:v>0.07</c:v>
                </c:pt>
                <c:pt idx="14">
                  <c:v>0.06</c:v>
                </c:pt>
                <c:pt idx="15">
                  <c:v>0.07</c:v>
                </c:pt>
                <c:pt idx="16">
                  <c:v>0.1</c:v>
                </c:pt>
                <c:pt idx="17">
                  <c:v>0.4</c:v>
                </c:pt>
                <c:pt idx="18">
                  <c:v>0.02</c:v>
                </c:pt>
                <c:pt idx="19">
                  <c:v>0.33</c:v>
                </c:pt>
                <c:pt idx="20">
                  <c:v>0.03</c:v>
                </c:pt>
                <c:pt idx="21">
                  <c:v>0.01</c:v>
                </c:pt>
                <c:pt idx="22">
                  <c:v>0.03</c:v>
                </c:pt>
                <c:pt idx="23">
                  <c:v>0.06</c:v>
                </c:pt>
                <c:pt idx="24" formatCode="General">
                  <c:v>0.26</c:v>
                </c:pt>
                <c:pt idx="25" formatCode="General">
                  <c:v>0.3</c:v>
                </c:pt>
                <c:pt idx="26" formatCode="General">
                  <c:v>0.12</c:v>
                </c:pt>
                <c:pt idx="27" formatCode="General">
                  <c:v>0.08</c:v>
                </c:pt>
                <c:pt idx="28" formatCode="General">
                  <c:v>0.89</c:v>
                </c:pt>
                <c:pt idx="29" formatCode="General">
                  <c:v>0.09</c:v>
                </c:pt>
                <c:pt idx="30" formatCode="General">
                  <c:v>0.0</c:v>
                </c:pt>
                <c:pt idx="31" formatCode="General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[$-1009]d/mmm/yy;@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station'!$H$200:$H$231</c:f>
              <c:numCache>
                <c:formatCode>0</c:formatCode>
                <c:ptCount val="32"/>
                <c:pt idx="0" formatCode="0.00">
                  <c:v>0.02</c:v>
                </c:pt>
                <c:pt idx="1">
                  <c:v>0.0</c:v>
                </c:pt>
                <c:pt idx="2" formatCode="0.00">
                  <c:v>0.05</c:v>
                </c:pt>
                <c:pt idx="3" formatCode="0.00">
                  <c:v>1.07</c:v>
                </c:pt>
                <c:pt idx="5" formatCode="General">
                  <c:v>2.52</c:v>
                </c:pt>
                <c:pt idx="6" formatCode="0.00">
                  <c:v>0.02</c:v>
                </c:pt>
                <c:pt idx="7" formatCode="0.00">
                  <c:v>0.02</c:v>
                </c:pt>
                <c:pt idx="8" formatCode="0.00">
                  <c:v>0.03</c:v>
                </c:pt>
                <c:pt idx="9" formatCode="0.00">
                  <c:v>0.03</c:v>
                </c:pt>
                <c:pt idx="10" formatCode="0.00">
                  <c:v>0.02</c:v>
                </c:pt>
                <c:pt idx="11" formatCode="0.00">
                  <c:v>0.02</c:v>
                </c:pt>
                <c:pt idx="12" formatCode="General">
                  <c:v>0.06</c:v>
                </c:pt>
                <c:pt idx="13" formatCode="General">
                  <c:v>0.02</c:v>
                </c:pt>
                <c:pt idx="14" formatCode="General">
                  <c:v>0.04</c:v>
                </c:pt>
                <c:pt idx="15" formatCode="General">
                  <c:v>0.04</c:v>
                </c:pt>
                <c:pt idx="16" formatCode="General">
                  <c:v>0.01</c:v>
                </c:pt>
                <c:pt idx="17" formatCode="General">
                  <c:v>0.02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0.03</c:v>
                </c:pt>
                <c:pt idx="21" formatCode="General">
                  <c:v>0.1</c:v>
                </c:pt>
                <c:pt idx="22" formatCode="General">
                  <c:v>0.05</c:v>
                </c:pt>
                <c:pt idx="23" formatCode="General">
                  <c:v>0.09</c:v>
                </c:pt>
                <c:pt idx="24" formatCode="General">
                  <c:v>0.19</c:v>
                </c:pt>
                <c:pt idx="25" formatCode="General">
                  <c:v>0.27</c:v>
                </c:pt>
                <c:pt idx="26" formatCode="General">
                  <c:v>0.07</c:v>
                </c:pt>
                <c:pt idx="27" formatCode="General">
                  <c:v>0.07</c:v>
                </c:pt>
                <c:pt idx="28" formatCode="General">
                  <c:v>0.09</c:v>
                </c:pt>
                <c:pt idx="29" formatCode="General">
                  <c:v>0.06</c:v>
                </c:pt>
                <c:pt idx="30" formatCode="General">
                  <c:v>0.09</c:v>
                </c:pt>
                <c:pt idx="31" formatCode="General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F2-8A4C-9E7D-78AFB85D1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896672"/>
        <c:axId val="743899504"/>
      </c:lineChart>
      <c:catAx>
        <c:axId val="743896672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99504"/>
        <c:crossesAt val="0.001"/>
        <c:auto val="0"/>
        <c:lblAlgn val="ctr"/>
        <c:lblOffset val="100"/>
        <c:tickLblSkip val="1"/>
        <c:noMultiLvlLbl val="0"/>
      </c:catAx>
      <c:valAx>
        <c:axId val="743899504"/>
        <c:scaling>
          <c:logBase val="10.0"/>
          <c:orientation val="minMax"/>
          <c:min val="0.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5"/>
                    </a:solidFill>
                  </a:rPr>
                  <a:t>Cyanobacteria</a:t>
                </a:r>
                <a:r>
                  <a:rPr lang="en-US" b="1" baseline="0">
                    <a:solidFill>
                      <a:schemeClr val="accent5"/>
                    </a:solidFill>
                  </a:rPr>
                  <a:t> fluorescence (log PC RFU)</a:t>
                </a:r>
                <a:endParaRPr lang="en-US" b="1">
                  <a:solidFill>
                    <a:schemeClr val="accent5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146479744439399"/>
              <c:y val="0.1945661976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89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200080476285"/>
          <c:y val="0.0282637969215988"/>
          <c:w val="0.883868595501002"/>
          <c:h val="0.734419820392949"/>
        </c:manualLayout>
      </c:layout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station'!$H$2:$H$33</c:f>
              <c:numCache>
                <c:formatCode>0.00</c:formatCode>
                <c:ptCount val="32"/>
                <c:pt idx="0">
                  <c:v>0.13</c:v>
                </c:pt>
                <c:pt idx="1">
                  <c:v>0.36</c:v>
                </c:pt>
                <c:pt idx="2">
                  <c:v>0.33</c:v>
                </c:pt>
                <c:pt idx="3">
                  <c:v>0.94</c:v>
                </c:pt>
                <c:pt idx="5" formatCode="General">
                  <c:v>2.43</c:v>
                </c:pt>
                <c:pt idx="6">
                  <c:v>0.27</c:v>
                </c:pt>
                <c:pt idx="7">
                  <c:v>0.02</c:v>
                </c:pt>
                <c:pt idx="8">
                  <c:v>0.1</c:v>
                </c:pt>
                <c:pt idx="9">
                  <c:v>0.19</c:v>
                </c:pt>
                <c:pt idx="10" formatCode="General">
                  <c:v>0.07</c:v>
                </c:pt>
                <c:pt idx="11" formatCode="General">
                  <c:v>0.06</c:v>
                </c:pt>
                <c:pt idx="12" formatCode="General">
                  <c:v>0.14</c:v>
                </c:pt>
                <c:pt idx="13" formatCode="General">
                  <c:v>0.03</c:v>
                </c:pt>
                <c:pt idx="14" formatCode="General">
                  <c:v>0.02</c:v>
                </c:pt>
                <c:pt idx="15" formatCode="General">
                  <c:v>0.13</c:v>
                </c:pt>
                <c:pt idx="16" formatCode="General">
                  <c:v>0.16</c:v>
                </c:pt>
                <c:pt idx="17" formatCode="General">
                  <c:v>0.04</c:v>
                </c:pt>
                <c:pt idx="18" formatCode="General">
                  <c:v>0.13</c:v>
                </c:pt>
                <c:pt idx="19" formatCode="General">
                  <c:v>0.18</c:v>
                </c:pt>
                <c:pt idx="20" formatCode="General">
                  <c:v>0.01</c:v>
                </c:pt>
                <c:pt idx="21" formatCode="General">
                  <c:v>0.22</c:v>
                </c:pt>
                <c:pt idx="22" formatCode="General">
                  <c:v>0.51</c:v>
                </c:pt>
                <c:pt idx="23">
                  <c:v>2.5</c:v>
                </c:pt>
                <c:pt idx="24">
                  <c:v>0.15</c:v>
                </c:pt>
                <c:pt idx="25">
                  <c:v>0.3</c:v>
                </c:pt>
                <c:pt idx="26">
                  <c:v>0.11</c:v>
                </c:pt>
                <c:pt idx="27">
                  <c:v>0.11</c:v>
                </c:pt>
                <c:pt idx="28">
                  <c:v>0.16</c:v>
                </c:pt>
                <c:pt idx="29">
                  <c:v>0.21</c:v>
                </c:pt>
                <c:pt idx="30" formatCode="General">
                  <c:v>0.21</c:v>
                </c:pt>
                <c:pt idx="31" formatCode="General">
                  <c:v>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station'!$H$35:$H$66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4" formatCode="General">
                  <c:v>0.32</c:v>
                </c:pt>
                <c:pt idx="5" formatCode="General">
                  <c:v>2.56</c:v>
                </c:pt>
                <c:pt idx="6">
                  <c:v>0.02</c:v>
                </c:pt>
                <c:pt idx="7">
                  <c:v>0.0</c:v>
                </c:pt>
                <c:pt idx="8">
                  <c:v>0.07</c:v>
                </c:pt>
                <c:pt idx="9">
                  <c:v>0.05</c:v>
                </c:pt>
                <c:pt idx="10" formatCode="General">
                  <c:v>0.0</c:v>
                </c:pt>
                <c:pt idx="11" formatCode="General">
                  <c:v>0.02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0.03</c:v>
                </c:pt>
                <c:pt idx="16" formatCode="General">
                  <c:v>0.03</c:v>
                </c:pt>
                <c:pt idx="17" formatCode="General">
                  <c:v>0.02</c:v>
                </c:pt>
                <c:pt idx="18" formatCode="General">
                  <c:v>0.0</c:v>
                </c:pt>
                <c:pt idx="19" formatCode="General">
                  <c:v>0.02</c:v>
                </c:pt>
                <c:pt idx="20" formatCode="General">
                  <c:v>0.02</c:v>
                </c:pt>
                <c:pt idx="21" formatCode="0.0">
                  <c:v>0.0</c:v>
                </c:pt>
                <c:pt idx="22" formatCode="0.0">
                  <c:v>0.0</c:v>
                </c:pt>
                <c:pt idx="23" formatCode="0.0">
                  <c:v>0.05</c:v>
                </c:pt>
                <c:pt idx="24" formatCode="0.0">
                  <c:v>0.28</c:v>
                </c:pt>
                <c:pt idx="25" formatCode="0.0">
                  <c:v>0.24</c:v>
                </c:pt>
                <c:pt idx="26" formatCode="0.0">
                  <c:v>1.0</c:v>
                </c:pt>
                <c:pt idx="27" formatCode="0.0">
                  <c:v>0.07</c:v>
                </c:pt>
                <c:pt idx="28" formatCode="0.0">
                  <c:v>0.13</c:v>
                </c:pt>
                <c:pt idx="29" formatCode="0.0">
                  <c:v>0.11</c:v>
                </c:pt>
                <c:pt idx="30" formatCode="0.0">
                  <c:v>0.1</c:v>
                </c:pt>
                <c:pt idx="31" formatCode="0.0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station'!$H$68:$H$99</c:f>
              <c:numCache>
                <c:formatCode>0.00</c:formatCode>
                <c:ptCount val="32"/>
                <c:pt idx="0">
                  <c:v>0.0</c:v>
                </c:pt>
                <c:pt idx="1">
                  <c:v>0.01</c:v>
                </c:pt>
                <c:pt idx="2">
                  <c:v>0.03</c:v>
                </c:pt>
                <c:pt idx="5" formatCode="General">
                  <c:v>2.64</c:v>
                </c:pt>
                <c:pt idx="6">
                  <c:v>0.02</c:v>
                </c:pt>
                <c:pt idx="7">
                  <c:v>0.0</c:v>
                </c:pt>
                <c:pt idx="8">
                  <c:v>0.02</c:v>
                </c:pt>
                <c:pt idx="9">
                  <c:v>0.01</c:v>
                </c:pt>
                <c:pt idx="10" formatCode="General">
                  <c:v>0.0</c:v>
                </c:pt>
                <c:pt idx="11" formatCode="General">
                  <c:v>0.05</c:v>
                </c:pt>
                <c:pt idx="12" formatCode="General">
                  <c:v>0.05</c:v>
                </c:pt>
                <c:pt idx="13" formatCode="General">
                  <c:v>0.02</c:v>
                </c:pt>
                <c:pt idx="14" formatCode="General">
                  <c:v>0.02</c:v>
                </c:pt>
                <c:pt idx="15" formatCode="General">
                  <c:v>0.04</c:v>
                </c:pt>
                <c:pt idx="16" formatCode="General">
                  <c:v>0.03</c:v>
                </c:pt>
                <c:pt idx="17" formatCode="General">
                  <c:v>0.03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0.02</c:v>
                </c:pt>
                <c:pt idx="21" formatCode="0">
                  <c:v>0.0</c:v>
                </c:pt>
                <c:pt idx="22" formatCode="0">
                  <c:v>0.0</c:v>
                </c:pt>
                <c:pt idx="23" formatCode="General">
                  <c:v>0.04</c:v>
                </c:pt>
                <c:pt idx="24" formatCode="General">
                  <c:v>0.27</c:v>
                </c:pt>
                <c:pt idx="25" formatCode="General">
                  <c:v>0.24</c:v>
                </c:pt>
                <c:pt idx="26" formatCode="General">
                  <c:v>0.06</c:v>
                </c:pt>
                <c:pt idx="27" formatCode="General">
                  <c:v>0.08</c:v>
                </c:pt>
                <c:pt idx="28" formatCode="General">
                  <c:v>0.15</c:v>
                </c:pt>
                <c:pt idx="29" formatCode="General">
                  <c:v>0.06</c:v>
                </c:pt>
                <c:pt idx="30" formatCode="General">
                  <c:v>0.12</c:v>
                </c:pt>
                <c:pt idx="31" formatCode="General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station'!$H$101:$H$132</c:f>
              <c:numCache>
                <c:formatCode>0.00</c:formatCode>
                <c:ptCount val="32"/>
                <c:pt idx="0">
                  <c:v>1.82</c:v>
                </c:pt>
                <c:pt idx="1">
                  <c:v>0.02</c:v>
                </c:pt>
                <c:pt idx="2">
                  <c:v>0.29</c:v>
                </c:pt>
                <c:pt idx="3">
                  <c:v>0.99</c:v>
                </c:pt>
                <c:pt idx="5" formatCode="General">
                  <c:v>2.46</c:v>
                </c:pt>
                <c:pt idx="6">
                  <c:v>0.02</c:v>
                </c:pt>
                <c:pt idx="7">
                  <c:v>0.0</c:v>
                </c:pt>
                <c:pt idx="8">
                  <c:v>0.07</c:v>
                </c:pt>
                <c:pt idx="9">
                  <c:v>0.02</c:v>
                </c:pt>
                <c:pt idx="10">
                  <c:v>4.11</c:v>
                </c:pt>
                <c:pt idx="11" formatCode="General">
                  <c:v>0.01</c:v>
                </c:pt>
                <c:pt idx="12" formatCode="General">
                  <c:v>0.03</c:v>
                </c:pt>
                <c:pt idx="13" formatCode="General">
                  <c:v>0.55</c:v>
                </c:pt>
                <c:pt idx="14" formatCode="General">
                  <c:v>0.01</c:v>
                </c:pt>
                <c:pt idx="15" formatCode="General">
                  <c:v>0.15</c:v>
                </c:pt>
                <c:pt idx="16" formatCode="General">
                  <c:v>0.1</c:v>
                </c:pt>
                <c:pt idx="17" formatCode="General">
                  <c:v>0.12</c:v>
                </c:pt>
                <c:pt idx="18" formatCode="General">
                  <c:v>0.03</c:v>
                </c:pt>
                <c:pt idx="19" formatCode="General">
                  <c:v>0.16</c:v>
                </c:pt>
                <c:pt idx="20" formatCode="General">
                  <c:v>0.12</c:v>
                </c:pt>
                <c:pt idx="21" formatCode="General">
                  <c:v>0.26</c:v>
                </c:pt>
                <c:pt idx="22" formatCode="General">
                  <c:v>1.21</c:v>
                </c:pt>
                <c:pt idx="23" formatCode="General">
                  <c:v>5.41</c:v>
                </c:pt>
                <c:pt idx="24" formatCode="General">
                  <c:v>0.23</c:v>
                </c:pt>
                <c:pt idx="25" formatCode="General">
                  <c:v>0.2</c:v>
                </c:pt>
                <c:pt idx="26" formatCode="General">
                  <c:v>0.09</c:v>
                </c:pt>
                <c:pt idx="27" formatCode="General">
                  <c:v>0.16</c:v>
                </c:pt>
                <c:pt idx="28" formatCode="General">
                  <c:v>0.39</c:v>
                </c:pt>
                <c:pt idx="29" formatCode="General">
                  <c:v>0.83</c:v>
                </c:pt>
                <c:pt idx="30" formatCode="General">
                  <c:v>0.04</c:v>
                </c:pt>
                <c:pt idx="31" formatCode="General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9050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station'!$H$134:$H$165</c:f>
              <c:numCache>
                <c:formatCode>0.00</c:formatCode>
                <c:ptCount val="32"/>
                <c:pt idx="0">
                  <c:v>0.0</c:v>
                </c:pt>
                <c:pt idx="1">
                  <c:v>0.04</c:v>
                </c:pt>
                <c:pt idx="2">
                  <c:v>1.04</c:v>
                </c:pt>
                <c:pt idx="3">
                  <c:v>1.42</c:v>
                </c:pt>
                <c:pt idx="5">
                  <c:v>2.28</c:v>
                </c:pt>
                <c:pt idx="6">
                  <c:v>1.47</c:v>
                </c:pt>
                <c:pt idx="7">
                  <c:v>0.0</c:v>
                </c:pt>
                <c:pt idx="8">
                  <c:v>0.16</c:v>
                </c:pt>
                <c:pt idx="9">
                  <c:v>0.02</c:v>
                </c:pt>
                <c:pt idx="10">
                  <c:v>0.81</c:v>
                </c:pt>
                <c:pt idx="11">
                  <c:v>0.05</c:v>
                </c:pt>
                <c:pt idx="12">
                  <c:v>0.58</c:v>
                </c:pt>
                <c:pt idx="13">
                  <c:v>1.09</c:v>
                </c:pt>
                <c:pt idx="14">
                  <c:v>0.08</c:v>
                </c:pt>
                <c:pt idx="15">
                  <c:v>0.05</c:v>
                </c:pt>
                <c:pt idx="16">
                  <c:v>0.01</c:v>
                </c:pt>
                <c:pt idx="17">
                  <c:v>0.08</c:v>
                </c:pt>
                <c:pt idx="18">
                  <c:v>0.12</c:v>
                </c:pt>
                <c:pt idx="19">
                  <c:v>0.26</c:v>
                </c:pt>
                <c:pt idx="20">
                  <c:v>0.04</c:v>
                </c:pt>
                <c:pt idx="21">
                  <c:v>2.77</c:v>
                </c:pt>
                <c:pt idx="22">
                  <c:v>1.51</c:v>
                </c:pt>
                <c:pt idx="23">
                  <c:v>0.47</c:v>
                </c:pt>
                <c:pt idx="24">
                  <c:v>0.22</c:v>
                </c:pt>
                <c:pt idx="25">
                  <c:v>0.16</c:v>
                </c:pt>
                <c:pt idx="26">
                  <c:v>0.1</c:v>
                </c:pt>
                <c:pt idx="27">
                  <c:v>0.09</c:v>
                </c:pt>
                <c:pt idx="28">
                  <c:v>1.44</c:v>
                </c:pt>
                <c:pt idx="29">
                  <c:v>0.13</c:v>
                </c:pt>
                <c:pt idx="30">
                  <c:v>0.41</c:v>
                </c:pt>
                <c:pt idx="31">
                  <c:v>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station'!$H$167:$H$198</c:f>
              <c:numCache>
                <c:formatCode>0.00</c:formatCode>
                <c:ptCount val="32"/>
                <c:pt idx="17">
                  <c:v>0.42</c:v>
                </c:pt>
                <c:pt idx="18" formatCode="General">
                  <c:v>0.42</c:v>
                </c:pt>
                <c:pt idx="19" formatCode="General">
                  <c:v>0.28</c:v>
                </c:pt>
                <c:pt idx="20" formatCode="General">
                  <c:v>0.07</c:v>
                </c:pt>
                <c:pt idx="21" formatCode="General">
                  <c:v>0.16</c:v>
                </c:pt>
                <c:pt idx="22" formatCode="General">
                  <c:v>3.83</c:v>
                </c:pt>
                <c:pt idx="23" formatCode="General">
                  <c:v>0.14</c:v>
                </c:pt>
                <c:pt idx="24" formatCode="General">
                  <c:v>0.11</c:v>
                </c:pt>
                <c:pt idx="25" formatCode="General">
                  <c:v>0.0</c:v>
                </c:pt>
                <c:pt idx="26">
                  <c:v>0.1</c:v>
                </c:pt>
                <c:pt idx="27">
                  <c:v>0.11</c:v>
                </c:pt>
                <c:pt idx="28">
                  <c:v>0.73</c:v>
                </c:pt>
                <c:pt idx="29">
                  <c:v>0.19</c:v>
                </c:pt>
                <c:pt idx="30">
                  <c:v>10.31</c:v>
                </c:pt>
                <c:pt idx="3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C2-BF45-8C96-43A3FED76454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station'!$H$233:$H$264</c:f>
              <c:numCache>
                <c:formatCode>0.00</c:formatCode>
                <c:ptCount val="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0.96</c:v>
                </c:pt>
                <c:pt idx="5" formatCode="General">
                  <c:v>0.29</c:v>
                </c:pt>
                <c:pt idx="6">
                  <c:v>0.03</c:v>
                </c:pt>
                <c:pt idx="7">
                  <c:v>0.06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0.01</c:v>
                </c:pt>
                <c:pt idx="12">
                  <c:v>0.17</c:v>
                </c:pt>
                <c:pt idx="13">
                  <c:v>0.07</c:v>
                </c:pt>
                <c:pt idx="14">
                  <c:v>0.06</c:v>
                </c:pt>
                <c:pt idx="15">
                  <c:v>0.07</c:v>
                </c:pt>
                <c:pt idx="16">
                  <c:v>0.1</c:v>
                </c:pt>
                <c:pt idx="17">
                  <c:v>0.4</c:v>
                </c:pt>
                <c:pt idx="18">
                  <c:v>0.02</c:v>
                </c:pt>
                <c:pt idx="19">
                  <c:v>0.33</c:v>
                </c:pt>
                <c:pt idx="20">
                  <c:v>0.03</c:v>
                </c:pt>
                <c:pt idx="21">
                  <c:v>0.01</c:v>
                </c:pt>
                <c:pt idx="22">
                  <c:v>0.03</c:v>
                </c:pt>
                <c:pt idx="23">
                  <c:v>0.06</c:v>
                </c:pt>
                <c:pt idx="24" formatCode="General">
                  <c:v>0.26</c:v>
                </c:pt>
                <c:pt idx="25" formatCode="General">
                  <c:v>0.3</c:v>
                </c:pt>
                <c:pt idx="26" formatCode="General">
                  <c:v>0.12</c:v>
                </c:pt>
                <c:pt idx="27" formatCode="General">
                  <c:v>0.08</c:v>
                </c:pt>
                <c:pt idx="28" formatCode="General">
                  <c:v>0.89</c:v>
                </c:pt>
                <c:pt idx="29" formatCode="General">
                  <c:v>0.09</c:v>
                </c:pt>
                <c:pt idx="30" formatCode="General">
                  <c:v>0.0</c:v>
                </c:pt>
                <c:pt idx="31" formatCode="General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station'!$H$200:$H$231</c:f>
              <c:numCache>
                <c:formatCode>0</c:formatCode>
                <c:ptCount val="32"/>
                <c:pt idx="0" formatCode="0.00">
                  <c:v>0.02</c:v>
                </c:pt>
                <c:pt idx="1">
                  <c:v>0.0</c:v>
                </c:pt>
                <c:pt idx="2" formatCode="0.00">
                  <c:v>0.05</c:v>
                </c:pt>
                <c:pt idx="3" formatCode="0.00">
                  <c:v>1.07</c:v>
                </c:pt>
                <c:pt idx="5" formatCode="General">
                  <c:v>2.52</c:v>
                </c:pt>
                <c:pt idx="6" formatCode="0.00">
                  <c:v>0.02</c:v>
                </c:pt>
                <c:pt idx="7" formatCode="0.00">
                  <c:v>0.02</c:v>
                </c:pt>
                <c:pt idx="8" formatCode="0.00">
                  <c:v>0.03</c:v>
                </c:pt>
                <c:pt idx="9" formatCode="0.00">
                  <c:v>0.03</c:v>
                </c:pt>
                <c:pt idx="10" formatCode="0.00">
                  <c:v>0.02</c:v>
                </c:pt>
                <c:pt idx="11" formatCode="0.00">
                  <c:v>0.02</c:v>
                </c:pt>
                <c:pt idx="12" formatCode="General">
                  <c:v>0.06</c:v>
                </c:pt>
                <c:pt idx="13" formatCode="General">
                  <c:v>0.02</c:v>
                </c:pt>
                <c:pt idx="14" formatCode="General">
                  <c:v>0.04</c:v>
                </c:pt>
                <c:pt idx="15" formatCode="General">
                  <c:v>0.04</c:v>
                </c:pt>
                <c:pt idx="16" formatCode="General">
                  <c:v>0.01</c:v>
                </c:pt>
                <c:pt idx="17" formatCode="General">
                  <c:v>0.02</c:v>
                </c:pt>
                <c:pt idx="18" formatCode="General">
                  <c:v>0.02</c:v>
                </c:pt>
                <c:pt idx="19" formatCode="General">
                  <c:v>0.01</c:v>
                </c:pt>
                <c:pt idx="20" formatCode="General">
                  <c:v>0.03</c:v>
                </c:pt>
                <c:pt idx="21" formatCode="General">
                  <c:v>0.1</c:v>
                </c:pt>
                <c:pt idx="22" formatCode="General">
                  <c:v>0.05</c:v>
                </c:pt>
                <c:pt idx="23" formatCode="General">
                  <c:v>0.09</c:v>
                </c:pt>
                <c:pt idx="24" formatCode="General">
                  <c:v>0.19</c:v>
                </c:pt>
                <c:pt idx="25" formatCode="General">
                  <c:v>0.27</c:v>
                </c:pt>
                <c:pt idx="26" formatCode="General">
                  <c:v>0.07</c:v>
                </c:pt>
                <c:pt idx="27" formatCode="General">
                  <c:v>0.07</c:v>
                </c:pt>
                <c:pt idx="28" formatCode="General">
                  <c:v>0.09</c:v>
                </c:pt>
                <c:pt idx="29" formatCode="General">
                  <c:v>0.06</c:v>
                </c:pt>
                <c:pt idx="30" formatCode="General">
                  <c:v>0.09</c:v>
                </c:pt>
                <c:pt idx="31" formatCode="General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C2-BF45-8C96-43A3FED7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926048"/>
        <c:axId val="744928608"/>
      </c:lineChart>
      <c:catAx>
        <c:axId val="744926048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28608"/>
        <c:crossesAt val="0.001"/>
        <c:auto val="0"/>
        <c:lblAlgn val="ctr"/>
        <c:lblOffset val="100"/>
        <c:tickLblSkip val="1"/>
        <c:noMultiLvlLbl val="0"/>
      </c:catAx>
      <c:valAx>
        <c:axId val="744928608"/>
        <c:scaling>
          <c:orientation val="minMax"/>
          <c:max val="10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5"/>
                    </a:solidFill>
                  </a:rPr>
                  <a:t>Cyanobacteria</a:t>
                </a:r>
                <a:r>
                  <a:rPr lang="en-US" b="1" baseline="0">
                    <a:solidFill>
                      <a:schemeClr val="accent5"/>
                    </a:solidFill>
                  </a:rPr>
                  <a:t> fluorescence (PC RFU)</a:t>
                </a:r>
                <a:endParaRPr lang="en-US" b="1">
                  <a:solidFill>
                    <a:schemeClr val="accent5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146479744439399"/>
              <c:y val="0.1945661976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accent5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926048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200080476285"/>
          <c:y val="0.0282637969215988"/>
          <c:w val="0.883868595501002"/>
          <c:h val="0.734419820392949"/>
        </c:manualLayout>
      </c:layout>
      <c:lineChart>
        <c:grouping val="standard"/>
        <c:varyColors val="0"/>
        <c:ser>
          <c:idx val="0"/>
          <c:order val="0"/>
          <c:tx>
            <c:strRef>
              <c:f>'by station'!$A$2</c:f>
              <c:strCache>
                <c:ptCount val="1"/>
                <c:pt idx="0">
                  <c:v>Caputo Creek </c:v>
                </c:pt>
              </c:strCache>
            </c:strRef>
          </c:tx>
          <c:spPr>
            <a:ln w="15875" cap="rnd">
              <a:solidFill>
                <a:srgbClr val="0432F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station'!$I$2:$I$33</c:f>
              <c:numCache>
                <c:formatCode>General</c:formatCode>
                <c:ptCount val="32"/>
                <c:pt idx="0" formatCode="0.00">
                  <c:v>1.86</c:v>
                </c:pt>
                <c:pt idx="1">
                  <c:v>1.07</c:v>
                </c:pt>
                <c:pt idx="2">
                  <c:v>1.66</c:v>
                </c:pt>
                <c:pt idx="3" formatCode="0.00">
                  <c:v>0.6</c:v>
                </c:pt>
                <c:pt idx="5">
                  <c:v>3.16</c:v>
                </c:pt>
                <c:pt idx="6" formatCode="0.00">
                  <c:v>4.5</c:v>
                </c:pt>
                <c:pt idx="7" formatCode="0.00">
                  <c:v>1.04</c:v>
                </c:pt>
                <c:pt idx="8" formatCode="0.00">
                  <c:v>1.51</c:v>
                </c:pt>
                <c:pt idx="9" formatCode="0.00">
                  <c:v>1.57</c:v>
                </c:pt>
                <c:pt idx="10">
                  <c:v>0.57</c:v>
                </c:pt>
                <c:pt idx="11">
                  <c:v>0.65</c:v>
                </c:pt>
                <c:pt idx="12">
                  <c:v>0.54</c:v>
                </c:pt>
                <c:pt idx="13">
                  <c:v>0.71</c:v>
                </c:pt>
                <c:pt idx="14">
                  <c:v>0.79</c:v>
                </c:pt>
                <c:pt idx="15">
                  <c:v>0.28</c:v>
                </c:pt>
                <c:pt idx="16">
                  <c:v>1.65</c:v>
                </c:pt>
                <c:pt idx="17">
                  <c:v>0.36</c:v>
                </c:pt>
                <c:pt idx="18">
                  <c:v>2.44</c:v>
                </c:pt>
                <c:pt idx="19">
                  <c:v>0.64</c:v>
                </c:pt>
                <c:pt idx="20">
                  <c:v>0.31</c:v>
                </c:pt>
                <c:pt idx="21">
                  <c:v>4.3</c:v>
                </c:pt>
                <c:pt idx="22">
                  <c:v>0.51</c:v>
                </c:pt>
                <c:pt idx="23">
                  <c:v>0.98</c:v>
                </c:pt>
                <c:pt idx="24" formatCode="0.00">
                  <c:v>0.7</c:v>
                </c:pt>
                <c:pt idx="25">
                  <c:v>0.85</c:v>
                </c:pt>
                <c:pt idx="26">
                  <c:v>0.47</c:v>
                </c:pt>
                <c:pt idx="27">
                  <c:v>0.65</c:v>
                </c:pt>
                <c:pt idx="28">
                  <c:v>0.26</c:v>
                </c:pt>
                <c:pt idx="29">
                  <c:v>2.74</c:v>
                </c:pt>
                <c:pt idx="30">
                  <c:v>0.72</c:v>
                </c:pt>
                <c:pt idx="31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D-C84D-86C9-7B88D4721DEF}"/>
            </c:ext>
          </c:extLst>
        </c:ser>
        <c:ser>
          <c:idx val="1"/>
          <c:order val="1"/>
          <c:tx>
            <c:strRef>
              <c:f>'by station'!$A$35</c:f>
              <c:strCache>
                <c:ptCount val="1"/>
                <c:pt idx="0">
                  <c:v>Centre-north of lake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station'!$I$35:$I$66</c:f>
              <c:numCache>
                <c:formatCode>General</c:formatCode>
                <c:ptCount val="32"/>
                <c:pt idx="0" formatCode="0.00">
                  <c:v>0.67</c:v>
                </c:pt>
                <c:pt idx="1">
                  <c:v>0.29</c:v>
                </c:pt>
                <c:pt idx="2">
                  <c:v>0.41</c:v>
                </c:pt>
                <c:pt idx="4">
                  <c:v>2.54</c:v>
                </c:pt>
                <c:pt idx="5" formatCode="0.00">
                  <c:v>2.17</c:v>
                </c:pt>
                <c:pt idx="6" formatCode="0.00">
                  <c:v>0.15</c:v>
                </c:pt>
                <c:pt idx="7" formatCode="0.00">
                  <c:v>0.55</c:v>
                </c:pt>
                <c:pt idx="8" formatCode="0.00">
                  <c:v>1.33</c:v>
                </c:pt>
                <c:pt idx="9" formatCode="0.00">
                  <c:v>0.61</c:v>
                </c:pt>
                <c:pt idx="10">
                  <c:v>0.25</c:v>
                </c:pt>
                <c:pt idx="11">
                  <c:v>0.25</c:v>
                </c:pt>
                <c:pt idx="12">
                  <c:v>0.22</c:v>
                </c:pt>
                <c:pt idx="13">
                  <c:v>0.14</c:v>
                </c:pt>
                <c:pt idx="14">
                  <c:v>0.56</c:v>
                </c:pt>
                <c:pt idx="15">
                  <c:v>0.31</c:v>
                </c:pt>
                <c:pt idx="16">
                  <c:v>0.23</c:v>
                </c:pt>
                <c:pt idx="17">
                  <c:v>0.32</c:v>
                </c:pt>
                <c:pt idx="18">
                  <c:v>0.57</c:v>
                </c:pt>
                <c:pt idx="19">
                  <c:v>0.29</c:v>
                </c:pt>
                <c:pt idx="20">
                  <c:v>0.31</c:v>
                </c:pt>
                <c:pt idx="21">
                  <c:v>0.21</c:v>
                </c:pt>
                <c:pt idx="22">
                  <c:v>0.21</c:v>
                </c:pt>
                <c:pt idx="23">
                  <c:v>0.24</c:v>
                </c:pt>
                <c:pt idx="24">
                  <c:v>0.58</c:v>
                </c:pt>
                <c:pt idx="25">
                  <c:v>0.23</c:v>
                </c:pt>
                <c:pt idx="26">
                  <c:v>0.17</c:v>
                </c:pt>
                <c:pt idx="27">
                  <c:v>0.34</c:v>
                </c:pt>
                <c:pt idx="28">
                  <c:v>0.16</c:v>
                </c:pt>
                <c:pt idx="29">
                  <c:v>0.95</c:v>
                </c:pt>
                <c:pt idx="30">
                  <c:v>0.18</c:v>
                </c:pt>
                <c:pt idx="31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D-C84D-86C9-7B88D4721DEF}"/>
            </c:ext>
          </c:extLst>
        </c:ser>
        <c:ser>
          <c:idx val="2"/>
          <c:order val="2"/>
          <c:tx>
            <c:strRef>
              <c:f>'by station'!$A$68</c:f>
              <c:strCache>
                <c:ptCount val="1"/>
                <c:pt idx="0">
                  <c:v>Centre-south of lake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station'!$I$68:$I$99</c:f>
              <c:numCache>
                <c:formatCode>General</c:formatCode>
                <c:ptCount val="32"/>
                <c:pt idx="0" formatCode="0.00">
                  <c:v>0.63</c:v>
                </c:pt>
                <c:pt idx="1">
                  <c:v>0.35</c:v>
                </c:pt>
                <c:pt idx="2">
                  <c:v>0.35</c:v>
                </c:pt>
                <c:pt idx="5" formatCode="0.00">
                  <c:v>2.57</c:v>
                </c:pt>
                <c:pt idx="6" formatCode="0.00">
                  <c:v>0.19</c:v>
                </c:pt>
                <c:pt idx="7" formatCode="0.00">
                  <c:v>0.43</c:v>
                </c:pt>
                <c:pt idx="8" formatCode="0.00">
                  <c:v>0.79</c:v>
                </c:pt>
                <c:pt idx="9" formatCode="0.00">
                  <c:v>0.47</c:v>
                </c:pt>
                <c:pt idx="10">
                  <c:v>0.46</c:v>
                </c:pt>
                <c:pt idx="11">
                  <c:v>0.33</c:v>
                </c:pt>
                <c:pt idx="12">
                  <c:v>0.2</c:v>
                </c:pt>
                <c:pt idx="13">
                  <c:v>0.12</c:v>
                </c:pt>
                <c:pt idx="14">
                  <c:v>0.62</c:v>
                </c:pt>
                <c:pt idx="15">
                  <c:v>0.28</c:v>
                </c:pt>
                <c:pt idx="16">
                  <c:v>0.24</c:v>
                </c:pt>
                <c:pt idx="17">
                  <c:v>0.27</c:v>
                </c:pt>
                <c:pt idx="18">
                  <c:v>0.66</c:v>
                </c:pt>
                <c:pt idx="19">
                  <c:v>0.26</c:v>
                </c:pt>
                <c:pt idx="20">
                  <c:v>0.28</c:v>
                </c:pt>
                <c:pt idx="21">
                  <c:v>0.16</c:v>
                </c:pt>
                <c:pt idx="22" formatCode="0.00">
                  <c:v>0.2</c:v>
                </c:pt>
                <c:pt idx="23">
                  <c:v>0.28</c:v>
                </c:pt>
                <c:pt idx="24">
                  <c:v>0.53</c:v>
                </c:pt>
                <c:pt idx="25">
                  <c:v>0.25</c:v>
                </c:pt>
                <c:pt idx="26">
                  <c:v>0.12</c:v>
                </c:pt>
                <c:pt idx="27">
                  <c:v>0.38</c:v>
                </c:pt>
                <c:pt idx="28">
                  <c:v>0.18</c:v>
                </c:pt>
                <c:pt idx="29">
                  <c:v>0.73</c:v>
                </c:pt>
                <c:pt idx="30">
                  <c:v>0.27</c:v>
                </c:pt>
                <c:pt idx="31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2D-C84D-86C9-7B88D4721DEF}"/>
            </c:ext>
          </c:extLst>
        </c:ser>
        <c:ser>
          <c:idx val="3"/>
          <c:order val="3"/>
          <c:tx>
            <c:strRef>
              <c:f>'by station'!$A$101</c:f>
              <c:strCache>
                <c:ptCount val="1"/>
                <c:pt idx="0">
                  <c:v>Hart / Fleischauer Creek</c:v>
                </c:pt>
              </c:strCache>
            </c:strRef>
          </c:tx>
          <c:spPr>
            <a:ln w="19050" cap="rnd">
              <a:solidFill>
                <a:srgbClr val="9437FF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station'!$I$101:$I$132</c:f>
              <c:numCache>
                <c:formatCode>0.00</c:formatCode>
                <c:ptCount val="32"/>
                <c:pt idx="0">
                  <c:v>91.575</c:v>
                </c:pt>
                <c:pt idx="1">
                  <c:v>1.24</c:v>
                </c:pt>
                <c:pt idx="2">
                  <c:v>3.85</c:v>
                </c:pt>
                <c:pt idx="3">
                  <c:v>0.3</c:v>
                </c:pt>
                <c:pt idx="5" formatCode="General">
                  <c:v>1.19</c:v>
                </c:pt>
                <c:pt idx="6">
                  <c:v>0.83</c:v>
                </c:pt>
                <c:pt idx="7">
                  <c:v>0.86</c:v>
                </c:pt>
                <c:pt idx="8">
                  <c:v>1.51</c:v>
                </c:pt>
                <c:pt idx="9">
                  <c:v>0.9</c:v>
                </c:pt>
                <c:pt idx="10">
                  <c:v>25.11</c:v>
                </c:pt>
                <c:pt idx="11" formatCode="General">
                  <c:v>1.26</c:v>
                </c:pt>
                <c:pt idx="12" formatCode="General">
                  <c:v>0.48</c:v>
                </c:pt>
                <c:pt idx="13" formatCode="General">
                  <c:v>2.66</c:v>
                </c:pt>
                <c:pt idx="14" formatCode="General">
                  <c:v>0.69</c:v>
                </c:pt>
                <c:pt idx="15" formatCode="General">
                  <c:v>0.62</c:v>
                </c:pt>
                <c:pt idx="16" formatCode="General">
                  <c:v>1.24</c:v>
                </c:pt>
                <c:pt idx="17" formatCode="General">
                  <c:v>0.81</c:v>
                </c:pt>
                <c:pt idx="18" formatCode="General">
                  <c:v>0.94</c:v>
                </c:pt>
                <c:pt idx="19" formatCode="General">
                  <c:v>1.07</c:v>
                </c:pt>
                <c:pt idx="20" formatCode="General">
                  <c:v>1.03</c:v>
                </c:pt>
                <c:pt idx="21" formatCode="General">
                  <c:v>0.99</c:v>
                </c:pt>
                <c:pt idx="22" formatCode="General">
                  <c:v>0.53</c:v>
                </c:pt>
                <c:pt idx="23" formatCode="General">
                  <c:v>2.62</c:v>
                </c:pt>
                <c:pt idx="24" formatCode="General">
                  <c:v>1.02</c:v>
                </c:pt>
                <c:pt idx="25" formatCode="General">
                  <c:v>0.48</c:v>
                </c:pt>
                <c:pt idx="26" formatCode="General">
                  <c:v>0.63</c:v>
                </c:pt>
                <c:pt idx="27" formatCode="General">
                  <c:v>0.73</c:v>
                </c:pt>
                <c:pt idx="28" formatCode="General">
                  <c:v>0.66</c:v>
                </c:pt>
                <c:pt idx="29" formatCode="General">
                  <c:v>9.76</c:v>
                </c:pt>
                <c:pt idx="30" formatCode="General">
                  <c:v>0.26</c:v>
                </c:pt>
                <c:pt idx="31" formatCode="General">
                  <c:v>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2D-C84D-86C9-7B88D4721DEF}"/>
            </c:ext>
          </c:extLst>
        </c:ser>
        <c:ser>
          <c:idx val="4"/>
          <c:order val="4"/>
          <c:tx>
            <c:strRef>
              <c:f>'by station'!$A$134</c:f>
              <c:strCache>
                <c:ptCount val="1"/>
                <c:pt idx="0">
                  <c:v>Henderson Creek</c:v>
                </c:pt>
              </c:strCache>
            </c:strRef>
          </c:tx>
          <c:spPr>
            <a:ln w="15875" cap="rnd">
              <a:solidFill>
                <a:srgbClr val="00D0F0"/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station'!$I$134:$I$165</c:f>
              <c:numCache>
                <c:formatCode>0.00</c:formatCode>
                <c:ptCount val="32"/>
                <c:pt idx="0">
                  <c:v>0.85</c:v>
                </c:pt>
                <c:pt idx="1">
                  <c:v>2.56</c:v>
                </c:pt>
                <c:pt idx="2">
                  <c:v>6.93</c:v>
                </c:pt>
                <c:pt idx="3">
                  <c:v>0.74</c:v>
                </c:pt>
                <c:pt idx="5">
                  <c:v>1.23</c:v>
                </c:pt>
                <c:pt idx="6">
                  <c:v>27.37</c:v>
                </c:pt>
                <c:pt idx="7">
                  <c:v>0.81</c:v>
                </c:pt>
                <c:pt idx="8">
                  <c:v>2.31</c:v>
                </c:pt>
                <c:pt idx="9">
                  <c:v>1.15</c:v>
                </c:pt>
                <c:pt idx="10">
                  <c:v>5.3</c:v>
                </c:pt>
                <c:pt idx="11">
                  <c:v>1.09</c:v>
                </c:pt>
                <c:pt idx="12">
                  <c:v>3.45</c:v>
                </c:pt>
                <c:pt idx="13">
                  <c:v>8.56</c:v>
                </c:pt>
                <c:pt idx="14">
                  <c:v>2.28</c:v>
                </c:pt>
                <c:pt idx="15">
                  <c:v>1.79</c:v>
                </c:pt>
                <c:pt idx="16">
                  <c:v>1.09</c:v>
                </c:pt>
                <c:pt idx="17">
                  <c:v>0.83</c:v>
                </c:pt>
                <c:pt idx="18">
                  <c:v>1.99</c:v>
                </c:pt>
                <c:pt idx="19">
                  <c:v>1.72</c:v>
                </c:pt>
                <c:pt idx="20">
                  <c:v>2.72</c:v>
                </c:pt>
                <c:pt idx="21">
                  <c:v>3.46</c:v>
                </c:pt>
                <c:pt idx="22">
                  <c:v>0.95</c:v>
                </c:pt>
                <c:pt idx="23">
                  <c:v>0.82</c:v>
                </c:pt>
                <c:pt idx="24">
                  <c:v>0.63</c:v>
                </c:pt>
                <c:pt idx="25">
                  <c:v>0.25</c:v>
                </c:pt>
                <c:pt idx="26">
                  <c:v>0.29</c:v>
                </c:pt>
                <c:pt idx="27">
                  <c:v>0.39</c:v>
                </c:pt>
                <c:pt idx="28">
                  <c:v>1.39</c:v>
                </c:pt>
                <c:pt idx="29">
                  <c:v>1.1</c:v>
                </c:pt>
                <c:pt idx="30">
                  <c:v>0.79</c:v>
                </c:pt>
                <c:pt idx="31">
                  <c:v>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2D-C84D-86C9-7B88D4721DEF}"/>
            </c:ext>
          </c:extLst>
        </c:ser>
        <c:ser>
          <c:idx val="7"/>
          <c:order val="5"/>
          <c:tx>
            <c:strRef>
              <c:f>'by station'!$A$167</c:f>
              <c:strCache>
                <c:ptCount val="1"/>
                <c:pt idx="0">
                  <c:v>Henderson Spring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station'!$I$167:$I$198</c:f>
              <c:numCache>
                <c:formatCode>0.00</c:formatCode>
                <c:ptCount val="32"/>
                <c:pt idx="17">
                  <c:v>3.11</c:v>
                </c:pt>
                <c:pt idx="18" formatCode="General">
                  <c:v>2.56</c:v>
                </c:pt>
                <c:pt idx="19" formatCode="General">
                  <c:v>3.97</c:v>
                </c:pt>
                <c:pt idx="20" formatCode="General">
                  <c:v>3.02</c:v>
                </c:pt>
                <c:pt idx="21" formatCode="General">
                  <c:v>0.4</c:v>
                </c:pt>
                <c:pt idx="22" formatCode="General">
                  <c:v>1.63</c:v>
                </c:pt>
                <c:pt idx="23" formatCode="General">
                  <c:v>0.28</c:v>
                </c:pt>
                <c:pt idx="24" formatCode="General">
                  <c:v>0.95</c:v>
                </c:pt>
                <c:pt idx="25" formatCode="General">
                  <c:v>0.32</c:v>
                </c:pt>
                <c:pt idx="26">
                  <c:v>0.35</c:v>
                </c:pt>
                <c:pt idx="27">
                  <c:v>0.71</c:v>
                </c:pt>
                <c:pt idx="28">
                  <c:v>2.31</c:v>
                </c:pt>
                <c:pt idx="29">
                  <c:v>2.45</c:v>
                </c:pt>
                <c:pt idx="30">
                  <c:v>113.11</c:v>
                </c:pt>
                <c:pt idx="31">
                  <c:v>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19-644D-870B-AFDD5B0D67CE}"/>
            </c:ext>
          </c:extLst>
        </c:ser>
        <c:ser>
          <c:idx val="6"/>
          <c:order val="6"/>
          <c:tx>
            <c:strRef>
              <c:f>'by station'!$A$233</c:f>
              <c:strCache>
                <c:ptCount val="1"/>
                <c:pt idx="0">
                  <c:v>Weber Creek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station'!$I$233:$I$264</c:f>
              <c:numCache>
                <c:formatCode>0.00</c:formatCode>
                <c:ptCount val="32"/>
                <c:pt idx="0">
                  <c:v>0.62</c:v>
                </c:pt>
                <c:pt idx="1">
                  <c:v>0.48</c:v>
                </c:pt>
                <c:pt idx="2">
                  <c:v>0.67</c:v>
                </c:pt>
                <c:pt idx="3">
                  <c:v>0.41</c:v>
                </c:pt>
                <c:pt idx="5" formatCode="General">
                  <c:v>0.93</c:v>
                </c:pt>
                <c:pt idx="6">
                  <c:v>0.79</c:v>
                </c:pt>
                <c:pt idx="7">
                  <c:v>0.74</c:v>
                </c:pt>
                <c:pt idx="8">
                  <c:v>1.38</c:v>
                </c:pt>
                <c:pt idx="9">
                  <c:v>0.03</c:v>
                </c:pt>
                <c:pt idx="10">
                  <c:v>0.74</c:v>
                </c:pt>
                <c:pt idx="11">
                  <c:v>0.43</c:v>
                </c:pt>
                <c:pt idx="12">
                  <c:v>0.62</c:v>
                </c:pt>
                <c:pt idx="13">
                  <c:v>0.52</c:v>
                </c:pt>
                <c:pt idx="14">
                  <c:v>1.04</c:v>
                </c:pt>
                <c:pt idx="15">
                  <c:v>0.21</c:v>
                </c:pt>
                <c:pt idx="16">
                  <c:v>0.93</c:v>
                </c:pt>
                <c:pt idx="17">
                  <c:v>2.11</c:v>
                </c:pt>
                <c:pt idx="18">
                  <c:v>0.41</c:v>
                </c:pt>
                <c:pt idx="19">
                  <c:v>1.85</c:v>
                </c:pt>
                <c:pt idx="20">
                  <c:v>0.3</c:v>
                </c:pt>
                <c:pt idx="21">
                  <c:v>2.42</c:v>
                </c:pt>
                <c:pt idx="22">
                  <c:v>0.26</c:v>
                </c:pt>
                <c:pt idx="23">
                  <c:v>0.62</c:v>
                </c:pt>
                <c:pt idx="24" formatCode="General">
                  <c:v>0.73</c:v>
                </c:pt>
                <c:pt idx="25" formatCode="General">
                  <c:v>0.25</c:v>
                </c:pt>
                <c:pt idx="26" formatCode="General">
                  <c:v>0.22</c:v>
                </c:pt>
                <c:pt idx="27" formatCode="General">
                  <c:v>0.3</c:v>
                </c:pt>
                <c:pt idx="28" formatCode="General">
                  <c:v>0.27</c:v>
                </c:pt>
                <c:pt idx="29" formatCode="General">
                  <c:v>1.06</c:v>
                </c:pt>
                <c:pt idx="30" formatCode="General">
                  <c:v>0.27</c:v>
                </c:pt>
                <c:pt idx="31" formatCode="General">
                  <c:v>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2D-C84D-86C9-7B88D4721DEF}"/>
            </c:ext>
          </c:extLst>
        </c:ser>
        <c:ser>
          <c:idx val="5"/>
          <c:order val="7"/>
          <c:tx>
            <c:strRef>
              <c:f>'by station'!$A$200</c:f>
              <c:strCache>
                <c:ptCount val="1"/>
                <c:pt idx="0">
                  <c:v>outlet of lake</c:v>
                </c:pt>
              </c:strCache>
            </c:strRef>
          </c:tx>
          <c:spPr>
            <a:ln w="15875" cap="rnd">
              <a:solidFill>
                <a:srgbClr val="FF00FF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'by station'!$B$167:$B$198</c:f>
              <c:numCache>
                <c:formatCode>[$-1009]d\/mmm\/yy;@</c:formatCode>
                <c:ptCount val="32"/>
                <c:pt idx="0">
                  <c:v>42194.0</c:v>
                </c:pt>
                <c:pt idx="1">
                  <c:v>42207.0</c:v>
                </c:pt>
                <c:pt idx="2">
                  <c:v>42276.0</c:v>
                </c:pt>
                <c:pt idx="3">
                  <c:v>42635.0</c:v>
                </c:pt>
                <c:pt idx="4">
                  <c:v>42682.0</c:v>
                </c:pt>
                <c:pt idx="5">
                  <c:v>42864.0</c:v>
                </c:pt>
                <c:pt idx="6">
                  <c:v>42899.0</c:v>
                </c:pt>
                <c:pt idx="7">
                  <c:v>42913.0</c:v>
                </c:pt>
                <c:pt idx="8">
                  <c:v>42926.0</c:v>
                </c:pt>
                <c:pt idx="9">
                  <c:v>42941.0</c:v>
                </c:pt>
                <c:pt idx="10">
                  <c:v>42948.0</c:v>
                </c:pt>
                <c:pt idx="11">
                  <c:v>42961.0</c:v>
                </c:pt>
                <c:pt idx="12">
                  <c:v>42976.0</c:v>
                </c:pt>
                <c:pt idx="13">
                  <c:v>42999.0</c:v>
                </c:pt>
                <c:pt idx="14">
                  <c:v>43012.0</c:v>
                </c:pt>
                <c:pt idx="15">
                  <c:v>43038.0</c:v>
                </c:pt>
                <c:pt idx="16">
                  <c:v>43061.0</c:v>
                </c:pt>
                <c:pt idx="17" formatCode="d\-mmm\-yy">
                  <c:v>43271.0</c:v>
                </c:pt>
                <c:pt idx="18">
                  <c:v>43292.0</c:v>
                </c:pt>
                <c:pt idx="19">
                  <c:v>43306.0</c:v>
                </c:pt>
                <c:pt idx="20">
                  <c:v>43320.0</c:v>
                </c:pt>
                <c:pt idx="21">
                  <c:v>43332.0</c:v>
                </c:pt>
                <c:pt idx="22">
                  <c:v>43348.0</c:v>
                </c:pt>
                <c:pt idx="23">
                  <c:v>43361.0</c:v>
                </c:pt>
                <c:pt idx="24">
                  <c:v>43384.0</c:v>
                </c:pt>
                <c:pt idx="25">
                  <c:v>43438.0</c:v>
                </c:pt>
                <c:pt idx="26">
                  <c:v>43601.0</c:v>
                </c:pt>
                <c:pt idx="27">
                  <c:v>43621.0</c:v>
                </c:pt>
                <c:pt idx="28">
                  <c:v>43642.0</c:v>
                </c:pt>
                <c:pt idx="29">
                  <c:v>43655.0</c:v>
                </c:pt>
                <c:pt idx="30">
                  <c:v>43670.0</c:v>
                </c:pt>
                <c:pt idx="31">
                  <c:v>43683.0</c:v>
                </c:pt>
              </c:numCache>
            </c:numRef>
          </c:cat>
          <c:val>
            <c:numRef>
              <c:f>'by station'!$I$200:$I$231</c:f>
              <c:numCache>
                <c:formatCode>General</c:formatCode>
                <c:ptCount val="32"/>
                <c:pt idx="0" formatCode="0.00">
                  <c:v>0.79</c:v>
                </c:pt>
                <c:pt idx="1">
                  <c:v>0.27</c:v>
                </c:pt>
                <c:pt idx="2">
                  <c:v>0.45</c:v>
                </c:pt>
                <c:pt idx="3">
                  <c:v>0.33</c:v>
                </c:pt>
                <c:pt idx="5" formatCode="0.00">
                  <c:v>1.53</c:v>
                </c:pt>
                <c:pt idx="6" formatCode="0.00">
                  <c:v>0.19</c:v>
                </c:pt>
                <c:pt idx="7" formatCode="0.00">
                  <c:v>0.35</c:v>
                </c:pt>
                <c:pt idx="8" formatCode="0.00">
                  <c:v>1.27</c:v>
                </c:pt>
                <c:pt idx="9" formatCode="0.00">
                  <c:v>0.49</c:v>
                </c:pt>
                <c:pt idx="10" formatCode="0.00">
                  <c:v>0.27</c:v>
                </c:pt>
                <c:pt idx="11" formatCode="0.00">
                  <c:v>0.26</c:v>
                </c:pt>
                <c:pt idx="12">
                  <c:v>0.26</c:v>
                </c:pt>
                <c:pt idx="13">
                  <c:v>0.12</c:v>
                </c:pt>
                <c:pt idx="14">
                  <c:v>0.74</c:v>
                </c:pt>
                <c:pt idx="15">
                  <c:v>0.27</c:v>
                </c:pt>
                <c:pt idx="16">
                  <c:v>0.22</c:v>
                </c:pt>
                <c:pt idx="17">
                  <c:v>0.48</c:v>
                </c:pt>
                <c:pt idx="18">
                  <c:v>0.41</c:v>
                </c:pt>
                <c:pt idx="19">
                  <c:v>0.35</c:v>
                </c:pt>
                <c:pt idx="20">
                  <c:v>0.3</c:v>
                </c:pt>
                <c:pt idx="21">
                  <c:v>0.41</c:v>
                </c:pt>
                <c:pt idx="22">
                  <c:v>0.18</c:v>
                </c:pt>
                <c:pt idx="23">
                  <c:v>0.28</c:v>
                </c:pt>
                <c:pt idx="24">
                  <c:v>0.43</c:v>
                </c:pt>
                <c:pt idx="25">
                  <c:v>0.3</c:v>
                </c:pt>
                <c:pt idx="26">
                  <c:v>0.17</c:v>
                </c:pt>
                <c:pt idx="27">
                  <c:v>0.34</c:v>
                </c:pt>
                <c:pt idx="28">
                  <c:v>0.14</c:v>
                </c:pt>
                <c:pt idx="29">
                  <c:v>0.82</c:v>
                </c:pt>
                <c:pt idx="30">
                  <c:v>0.29</c:v>
                </c:pt>
                <c:pt idx="31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19-644D-870B-AFDD5B0D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785760"/>
        <c:axId val="701021888"/>
      </c:lineChart>
      <c:catAx>
        <c:axId val="700785760"/>
        <c:scaling>
          <c:orientation val="minMax"/>
        </c:scaling>
        <c:delete val="0"/>
        <c:axPos val="b"/>
        <c:numFmt formatCode="[$-1009]d\/mmm\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021888"/>
        <c:crossesAt val="0.001"/>
        <c:auto val="0"/>
        <c:lblAlgn val="ctr"/>
        <c:lblOffset val="100"/>
        <c:tickLblSkip val="1"/>
        <c:noMultiLvlLbl val="0"/>
      </c:catAx>
      <c:valAx>
        <c:axId val="70102188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B050"/>
                    </a:solidFill>
                  </a:rPr>
                  <a:t>Total phytoplankton </a:t>
                </a:r>
                <a:r>
                  <a:rPr lang="en-US" b="1" baseline="0">
                    <a:solidFill>
                      <a:srgbClr val="00B050"/>
                    </a:solidFill>
                  </a:rPr>
                  <a:t>fluorescence (log Chl RFU)</a:t>
                </a:r>
                <a:endParaRPr lang="en-US" b="1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146479744439399"/>
              <c:y val="0.1945661976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78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16745731491048"/>
          <c:y val="0.912163356001699"/>
          <c:w val="0.871112459040233"/>
          <c:h val="0.0868245401609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50" workbookViewId="0"/>
  </sheetViews>
  <pageMargins left="0.7" right="0.7" top="0.75" bottom="0.75" header="0.3" footer="0.3"/>
  <pageSetup orientation="landscape" horizontalDpi="0" verticalDpi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zoomScale="15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0"/>
  <sheetViews>
    <sheetView zoomScale="15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1"/>
  <sheetViews>
    <sheetView zoomScale="15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2"/>
  <sheetViews>
    <sheetView zoomScale="15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3"/>
  <sheetViews>
    <sheetView zoomScale="15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4"/>
  <sheetViews>
    <sheetView zoomScale="150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00B0F0"/>
  </sheetPr>
  <sheetViews>
    <sheetView zoomScale="15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>
    <tabColor rgb="FF00B0F0"/>
  </sheetPr>
  <sheetViews>
    <sheetView zoomScale="15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>
    <tabColor rgb="FF00B050"/>
  </sheetPr>
  <sheetViews>
    <sheetView zoomScale="15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5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zoomScale="15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zoomScale="12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7"/>
  <sheetViews>
    <sheetView zoomScale="12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8"/>
  <sheetViews>
    <sheetView zoomScale="1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chart" Target="../charts/chart2.xml"/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278211</xdr:colOff>
      <xdr:row>206</xdr:row>
      <xdr:rowOff>128708</xdr:rowOff>
    </xdr:from>
    <xdr:to>
      <xdr:col>39</xdr:col>
      <xdr:colOff>481410</xdr:colOff>
      <xdr:row>227</xdr:row>
      <xdr:rowOff>37505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55544" y="42236264"/>
          <a:ext cx="4365977" cy="4057463"/>
        </a:xfrm>
        <a:prstGeom prst="rect">
          <a:avLst/>
        </a:prstGeom>
      </xdr:spPr>
    </xdr:pic>
    <xdr:clientData/>
  </xdr:twoCellAnchor>
  <xdr:twoCellAnchor editAs="oneCell">
    <xdr:from>
      <xdr:col>34</xdr:col>
      <xdr:colOff>280719</xdr:colOff>
      <xdr:row>229</xdr:row>
      <xdr:rowOff>163832</xdr:rowOff>
    </xdr:from>
    <xdr:to>
      <xdr:col>40</xdr:col>
      <xdr:colOff>616067</xdr:colOff>
      <xdr:row>249</xdr:row>
      <xdr:rowOff>53170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16687" t="9232" r="9717" b="54640"/>
        <a:stretch/>
      </xdr:blipFill>
      <xdr:spPr>
        <a:xfrm>
          <a:off x="20785446" y="48874105"/>
          <a:ext cx="5322985" cy="4045701"/>
        </a:xfrm>
        <a:prstGeom prst="rect">
          <a:avLst/>
        </a:prstGeom>
      </xdr:spPr>
    </xdr:pic>
    <xdr:clientData/>
  </xdr:twoCellAnchor>
  <xdr:twoCellAnchor>
    <xdr:from>
      <xdr:col>48</xdr:col>
      <xdr:colOff>108953</xdr:colOff>
      <xdr:row>5</xdr:row>
      <xdr:rowOff>42557</xdr:rowOff>
    </xdr:from>
    <xdr:to>
      <xdr:col>57</xdr:col>
      <xdr:colOff>96251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78874</xdr:colOff>
      <xdr:row>30</xdr:row>
      <xdr:rowOff>76201</xdr:rowOff>
    </xdr:from>
    <xdr:to>
      <xdr:col>57</xdr:col>
      <xdr:colOff>47457</xdr:colOff>
      <xdr:row>52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6640" cy="62890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6640" cy="62890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6640" cy="62890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4234</xdr:colOff>
      <xdr:row>247</xdr:row>
      <xdr:rowOff>83253</xdr:rowOff>
    </xdr:from>
    <xdr:to>
      <xdr:col>24</xdr:col>
      <xdr:colOff>1461910</xdr:colOff>
      <xdr:row>285</xdr:row>
      <xdr:rowOff>95957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1</xdr:row>
      <xdr:rowOff>19050</xdr:rowOff>
    </xdr:from>
    <xdr:to>
      <xdr:col>17</xdr:col>
      <xdr:colOff>711200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292100</xdr:colOff>
      <xdr:row>17</xdr:row>
      <xdr:rowOff>12700</xdr:rowOff>
    </xdr:from>
    <xdr:to>
      <xdr:col>17</xdr:col>
      <xdr:colOff>736600</xdr:colOff>
      <xdr:row>31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317500</xdr:colOff>
      <xdr:row>33</xdr:row>
      <xdr:rowOff>12700</xdr:rowOff>
    </xdr:from>
    <xdr:to>
      <xdr:col>17</xdr:col>
      <xdr:colOff>762000</xdr:colOff>
      <xdr:row>47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118884</xdr:rowOff>
    </xdr:from>
    <xdr:to>
      <xdr:col>17</xdr:col>
      <xdr:colOff>740833</xdr:colOff>
      <xdr:row>91</xdr:row>
      <xdr:rowOff>47626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195790</xdr:colOff>
      <xdr:row>38</xdr:row>
      <xdr:rowOff>74084</xdr:rowOff>
    </xdr:from>
    <xdr:to>
      <xdr:col>35</xdr:col>
      <xdr:colOff>252236</xdr:colOff>
      <xdr:row>91</xdr:row>
      <xdr:rowOff>45861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0.11415</cdr:x>
      <cdr:y>0.03634</cdr:y>
    </cdr:from>
    <cdr:to>
      <cdr:x>0.98439</cdr:x>
      <cdr:y>0.76313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990600" y="228600"/>
          <a:ext cx="7552244" cy="4572042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55000">
              <a:srgbClr val="00B050">
                <a:alpha val="32000"/>
              </a:srgbClr>
            </a:gs>
            <a:gs pos="43000">
              <a:schemeClr val="accent5">
                <a:alpha val="40000"/>
              </a:schemeClr>
            </a:gs>
          </a:gsLst>
        </a:gradFill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ln w="12700" cmpd="sng">
          <a:solidFill>
            <a:srgbClr val="46AA00"/>
          </a:solidFill>
          <a:prstDash val="sysDot"/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44"/>
  <sheetViews>
    <sheetView workbookViewId="0">
      <selection activeCell="A36" sqref="A36"/>
    </sheetView>
  </sheetViews>
  <sheetFormatPr baseColWidth="10" defaultColWidth="10.83203125" defaultRowHeight="16" x14ac:dyDescent="0.2"/>
  <cols>
    <col min="1" max="1" width="10.1640625" style="39" customWidth="1"/>
    <col min="2" max="2" width="8.1640625" style="39" bestFit="1" customWidth="1"/>
    <col min="3" max="3" width="11" style="39" customWidth="1"/>
    <col min="4" max="4" width="13.6640625" style="39" bestFit="1" customWidth="1"/>
    <col min="5" max="5" width="11.5" style="39" bestFit="1" customWidth="1"/>
    <col min="6" max="6" width="8" style="39" bestFit="1" customWidth="1"/>
    <col min="7" max="7" width="12.83203125" style="39" bestFit="1" customWidth="1"/>
    <col min="8" max="9" width="11.5" style="39" customWidth="1"/>
    <col min="10" max="10" width="87.1640625" style="39" customWidth="1"/>
    <col min="11" max="16384" width="10.83203125" style="39"/>
  </cols>
  <sheetData>
    <row r="1" spans="1:10" s="37" customFormat="1" ht="32" x14ac:dyDescent="0.2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8" t="s">
        <v>9</v>
      </c>
    </row>
    <row r="2" spans="1:10" s="37" customForma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391"/>
    </row>
    <row r="3" spans="1:10" s="41" customFormat="1" x14ac:dyDescent="0.2">
      <c r="A3" s="424">
        <v>42194</v>
      </c>
      <c r="B3" s="418">
        <v>22</v>
      </c>
      <c r="C3" s="418" t="s">
        <v>10</v>
      </c>
      <c r="D3" s="418" t="s">
        <v>11</v>
      </c>
      <c r="E3" s="417">
        <v>10</v>
      </c>
      <c r="F3" s="419" t="s">
        <v>12</v>
      </c>
      <c r="G3" s="418" t="s">
        <v>13</v>
      </c>
      <c r="H3" s="420" t="s">
        <v>11</v>
      </c>
      <c r="I3" s="418" t="s">
        <v>11</v>
      </c>
      <c r="J3" s="392" t="s">
        <v>14</v>
      </c>
    </row>
    <row r="4" spans="1:10" s="41" customFormat="1" x14ac:dyDescent="0.2">
      <c r="A4" s="424">
        <v>42207</v>
      </c>
      <c r="B4" s="418">
        <v>24</v>
      </c>
      <c r="C4" s="418" t="s">
        <v>10</v>
      </c>
      <c r="D4" s="418" t="s">
        <v>11</v>
      </c>
      <c r="E4" s="417">
        <v>40</v>
      </c>
      <c r="F4" s="419">
        <v>2</v>
      </c>
      <c r="G4" s="418" t="s">
        <v>13</v>
      </c>
      <c r="H4" s="420" t="s">
        <v>11</v>
      </c>
      <c r="I4" s="418" t="s">
        <v>11</v>
      </c>
      <c r="J4" s="392"/>
    </row>
    <row r="5" spans="1:10" s="41" customFormat="1" x14ac:dyDescent="0.2">
      <c r="A5" s="424">
        <v>42276</v>
      </c>
      <c r="B5" s="418">
        <v>20</v>
      </c>
      <c r="C5" s="418" t="s">
        <v>10</v>
      </c>
      <c r="D5" s="418" t="s">
        <v>15</v>
      </c>
      <c r="E5" s="417" t="s">
        <v>16</v>
      </c>
      <c r="F5" s="419" t="s">
        <v>17</v>
      </c>
      <c r="G5" s="418" t="s">
        <v>13</v>
      </c>
      <c r="H5" s="420" t="s">
        <v>11</v>
      </c>
      <c r="I5" s="418" t="s">
        <v>11</v>
      </c>
      <c r="J5" s="392"/>
    </row>
    <row r="6" spans="1:10" s="41" customFormat="1" x14ac:dyDescent="0.2">
      <c r="A6" s="424">
        <v>42635</v>
      </c>
      <c r="B6" s="418">
        <v>30</v>
      </c>
      <c r="C6" s="418" t="s">
        <v>10</v>
      </c>
      <c r="D6" s="418" t="s">
        <v>11</v>
      </c>
      <c r="E6" s="417">
        <v>5</v>
      </c>
      <c r="F6" s="419" t="s">
        <v>17</v>
      </c>
      <c r="G6" s="418" t="s">
        <v>18</v>
      </c>
      <c r="H6" s="420" t="s">
        <v>19</v>
      </c>
      <c r="I6" s="420" t="s">
        <v>20</v>
      </c>
      <c r="J6" s="392" t="s">
        <v>21</v>
      </c>
    </row>
    <row r="7" spans="1:10" s="41" customFormat="1" x14ac:dyDescent="0.2">
      <c r="A7" s="424">
        <v>42682</v>
      </c>
      <c r="B7" s="418">
        <v>7.5</v>
      </c>
      <c r="C7" s="418" t="s">
        <v>22</v>
      </c>
      <c r="D7" s="418" t="s">
        <v>22</v>
      </c>
      <c r="E7" s="417">
        <v>100</v>
      </c>
      <c r="F7" s="419" t="s">
        <v>23</v>
      </c>
      <c r="G7" s="418" t="s">
        <v>24</v>
      </c>
      <c r="H7" s="420" t="s">
        <v>11</v>
      </c>
      <c r="I7" s="420" t="s">
        <v>19</v>
      </c>
      <c r="J7" s="392" t="s">
        <v>25</v>
      </c>
    </row>
    <row r="8" spans="1:10" s="41" customFormat="1" x14ac:dyDescent="0.2">
      <c r="A8" s="425">
        <v>42837</v>
      </c>
      <c r="B8" s="418">
        <v>15</v>
      </c>
      <c r="C8" s="418" t="s">
        <v>10</v>
      </c>
      <c r="D8" s="418" t="s">
        <v>15</v>
      </c>
      <c r="E8" s="417">
        <v>50</v>
      </c>
      <c r="F8" s="419">
        <v>0</v>
      </c>
      <c r="G8" s="418" t="s">
        <v>18</v>
      </c>
      <c r="H8" s="420" t="s">
        <v>19</v>
      </c>
      <c r="I8" s="420" t="s">
        <v>26</v>
      </c>
      <c r="J8" s="392" t="s">
        <v>27</v>
      </c>
    </row>
    <row r="9" spans="1:10" s="41" customFormat="1" x14ac:dyDescent="0.2">
      <c r="A9" s="425">
        <v>42864</v>
      </c>
      <c r="B9" s="418">
        <v>12</v>
      </c>
      <c r="C9" s="418" t="s">
        <v>10</v>
      </c>
      <c r="D9" s="418" t="s">
        <v>11</v>
      </c>
      <c r="E9" s="417">
        <v>80</v>
      </c>
      <c r="F9" s="419" t="s">
        <v>17</v>
      </c>
      <c r="G9" s="418" t="s">
        <v>28</v>
      </c>
      <c r="H9" s="420" t="s">
        <v>19</v>
      </c>
      <c r="I9" s="420" t="s">
        <v>20</v>
      </c>
      <c r="J9" s="392" t="s">
        <v>29</v>
      </c>
    </row>
    <row r="10" spans="1:10" s="41" customFormat="1" x14ac:dyDescent="0.2">
      <c r="A10" s="425">
        <v>42899</v>
      </c>
      <c r="B10" s="418">
        <v>26</v>
      </c>
      <c r="C10" s="418" t="s">
        <v>10</v>
      </c>
      <c r="D10" s="418" t="s">
        <v>15</v>
      </c>
      <c r="E10" s="417" t="s">
        <v>30</v>
      </c>
      <c r="F10" s="419" t="s">
        <v>17</v>
      </c>
      <c r="G10" s="418" t="s">
        <v>28</v>
      </c>
      <c r="H10" s="420" t="s">
        <v>11</v>
      </c>
      <c r="I10" s="420" t="s">
        <v>11</v>
      </c>
      <c r="J10" s="392"/>
    </row>
    <row r="11" spans="1:10" s="41" customFormat="1" x14ac:dyDescent="0.2">
      <c r="A11" s="425">
        <v>42913</v>
      </c>
      <c r="B11" s="418">
        <v>24</v>
      </c>
      <c r="C11" s="418" t="s">
        <v>10</v>
      </c>
      <c r="D11" s="418" t="s">
        <v>15</v>
      </c>
      <c r="E11" s="417">
        <v>0</v>
      </c>
      <c r="F11" s="419">
        <v>1</v>
      </c>
      <c r="G11" s="418" t="s">
        <v>13</v>
      </c>
      <c r="H11" s="420" t="s">
        <v>11</v>
      </c>
      <c r="I11" s="420" t="s">
        <v>11</v>
      </c>
      <c r="J11" s="393" t="s">
        <v>31</v>
      </c>
    </row>
    <row r="12" spans="1:10" s="41" customFormat="1" x14ac:dyDescent="0.2">
      <c r="A12" s="425">
        <v>42926</v>
      </c>
      <c r="B12" s="418">
        <v>22</v>
      </c>
      <c r="C12" s="418" t="s">
        <v>32</v>
      </c>
      <c r="D12" s="418" t="s">
        <v>15</v>
      </c>
      <c r="E12" s="417">
        <v>100</v>
      </c>
      <c r="F12" s="419" t="s">
        <v>12</v>
      </c>
      <c r="G12" s="418" t="s">
        <v>28</v>
      </c>
      <c r="H12" s="420" t="s">
        <v>33</v>
      </c>
      <c r="I12" s="487" t="s">
        <v>26</v>
      </c>
      <c r="J12" s="392" t="s">
        <v>34</v>
      </c>
    </row>
    <row r="13" spans="1:10" s="41" customFormat="1" x14ac:dyDescent="0.2">
      <c r="A13" s="426">
        <v>42941</v>
      </c>
      <c r="B13" s="418">
        <v>25</v>
      </c>
      <c r="C13" s="418" t="s">
        <v>10</v>
      </c>
      <c r="D13" s="418" t="s">
        <v>15</v>
      </c>
      <c r="E13" s="417">
        <v>0</v>
      </c>
      <c r="F13" s="419" t="s">
        <v>17</v>
      </c>
      <c r="G13" s="419" t="s">
        <v>35</v>
      </c>
      <c r="H13" s="418" t="s">
        <v>11</v>
      </c>
      <c r="I13" s="418" t="s">
        <v>11</v>
      </c>
      <c r="J13" s="392" t="s">
        <v>36</v>
      </c>
    </row>
    <row r="14" spans="1:10" s="41" customFormat="1" x14ac:dyDescent="0.2">
      <c r="A14" s="425">
        <v>42948</v>
      </c>
      <c r="B14" s="418">
        <v>28</v>
      </c>
      <c r="C14" s="418" t="s">
        <v>10</v>
      </c>
      <c r="D14" s="418" t="s">
        <v>11</v>
      </c>
      <c r="E14" s="417">
        <v>0</v>
      </c>
      <c r="F14" s="419" t="s">
        <v>17</v>
      </c>
      <c r="G14" s="418" t="s">
        <v>35</v>
      </c>
      <c r="H14" s="418" t="s">
        <v>19</v>
      </c>
      <c r="I14" s="418" t="s">
        <v>19</v>
      </c>
      <c r="J14" s="392" t="s">
        <v>37</v>
      </c>
    </row>
    <row r="15" spans="1:10" s="41" customFormat="1" x14ac:dyDescent="0.2">
      <c r="A15" s="425">
        <v>42961</v>
      </c>
      <c r="B15" s="418">
        <v>26</v>
      </c>
      <c r="C15" s="418" t="s">
        <v>10</v>
      </c>
      <c r="D15" s="418" t="s">
        <v>22</v>
      </c>
      <c r="E15" s="488">
        <v>10</v>
      </c>
      <c r="F15" s="419" t="s">
        <v>17</v>
      </c>
      <c r="G15" s="418" t="s">
        <v>28</v>
      </c>
      <c r="H15" s="418" t="s">
        <v>11</v>
      </c>
      <c r="I15" s="418" t="s">
        <v>11</v>
      </c>
      <c r="J15" s="392" t="s">
        <v>36</v>
      </c>
    </row>
    <row r="16" spans="1:10" s="42" customFormat="1" x14ac:dyDescent="0.2">
      <c r="A16" s="426">
        <v>42976</v>
      </c>
      <c r="B16" s="418">
        <v>21</v>
      </c>
      <c r="C16" s="418" t="s">
        <v>10</v>
      </c>
      <c r="D16" s="418" t="s">
        <v>11</v>
      </c>
      <c r="E16" s="488">
        <v>50</v>
      </c>
      <c r="F16" s="419" t="s">
        <v>17</v>
      </c>
      <c r="G16" s="418" t="s">
        <v>28</v>
      </c>
      <c r="H16" s="418" t="s">
        <v>11</v>
      </c>
      <c r="I16" s="418" t="s">
        <v>11</v>
      </c>
      <c r="J16" s="392" t="s">
        <v>36</v>
      </c>
    </row>
    <row r="17" spans="1:10" s="41" customFormat="1" x14ac:dyDescent="0.2">
      <c r="A17" s="425">
        <v>42999</v>
      </c>
      <c r="B17" s="418">
        <v>28</v>
      </c>
      <c r="C17" s="418" t="s">
        <v>10</v>
      </c>
      <c r="D17" s="418" t="s">
        <v>11</v>
      </c>
      <c r="E17" s="417">
        <v>0</v>
      </c>
      <c r="F17" s="419" t="s">
        <v>12</v>
      </c>
      <c r="G17" s="418" t="s">
        <v>28</v>
      </c>
      <c r="H17" s="418" t="s">
        <v>11</v>
      </c>
      <c r="I17" s="418" t="s">
        <v>11</v>
      </c>
      <c r="J17" s="392" t="s">
        <v>36</v>
      </c>
    </row>
    <row r="18" spans="1:10" s="41" customFormat="1" x14ac:dyDescent="0.2">
      <c r="A18" s="425">
        <v>43012</v>
      </c>
      <c r="B18" s="418">
        <v>18</v>
      </c>
      <c r="C18" s="418" t="s">
        <v>32</v>
      </c>
      <c r="D18" s="418" t="s">
        <v>22</v>
      </c>
      <c r="E18" s="417">
        <v>100</v>
      </c>
      <c r="F18" s="419" t="s">
        <v>17</v>
      </c>
      <c r="G18" s="418" t="s">
        <v>28</v>
      </c>
      <c r="H18" s="418" t="s">
        <v>11</v>
      </c>
      <c r="I18" s="418" t="s">
        <v>11</v>
      </c>
      <c r="J18" s="392" t="s">
        <v>36</v>
      </c>
    </row>
    <row r="19" spans="1:10" s="41" customFormat="1" x14ac:dyDescent="0.2">
      <c r="A19" s="425">
        <v>43038</v>
      </c>
      <c r="B19" s="418">
        <v>6</v>
      </c>
      <c r="C19" s="418" t="s">
        <v>32</v>
      </c>
      <c r="D19" s="418" t="s">
        <v>22</v>
      </c>
      <c r="E19" s="417">
        <v>100</v>
      </c>
      <c r="F19" s="419" t="s">
        <v>12</v>
      </c>
      <c r="G19" s="418" t="s">
        <v>38</v>
      </c>
      <c r="H19" s="418" t="s">
        <v>11</v>
      </c>
      <c r="I19" s="418" t="s">
        <v>11</v>
      </c>
      <c r="J19" s="392" t="s">
        <v>36</v>
      </c>
    </row>
    <row r="20" spans="1:10" s="41" customFormat="1" x14ac:dyDescent="0.2">
      <c r="A20" s="425">
        <v>43061</v>
      </c>
      <c r="B20" s="421">
        <v>-2</v>
      </c>
      <c r="C20" s="418" t="s">
        <v>32</v>
      </c>
      <c r="D20" s="418" t="s">
        <v>22</v>
      </c>
      <c r="E20" s="417">
        <v>50</v>
      </c>
      <c r="F20" s="419" t="s">
        <v>12</v>
      </c>
      <c r="G20" s="418" t="s">
        <v>39</v>
      </c>
      <c r="H20" s="418" t="s">
        <v>11</v>
      </c>
      <c r="I20" s="418" t="s">
        <v>11</v>
      </c>
      <c r="J20" s="392" t="s">
        <v>40</v>
      </c>
    </row>
    <row r="21" spans="1:10" s="41" customFormat="1" x14ac:dyDescent="0.2">
      <c r="A21" s="425">
        <v>43271</v>
      </c>
      <c r="B21" s="418">
        <v>16</v>
      </c>
      <c r="C21" s="418" t="s">
        <v>41</v>
      </c>
      <c r="D21" s="418" t="s">
        <v>11</v>
      </c>
      <c r="E21" s="417">
        <v>100</v>
      </c>
      <c r="F21" s="419">
        <v>0</v>
      </c>
      <c r="G21" s="418" t="s">
        <v>18</v>
      </c>
      <c r="H21" s="418" t="s">
        <v>19</v>
      </c>
      <c r="I21" s="418" t="s">
        <v>11</v>
      </c>
      <c r="J21" s="392" t="s">
        <v>42</v>
      </c>
    </row>
    <row r="22" spans="1:10" s="41" customFormat="1" x14ac:dyDescent="0.2">
      <c r="A22" s="425">
        <v>43292</v>
      </c>
      <c r="B22" s="418">
        <v>24</v>
      </c>
      <c r="C22" s="418" t="s">
        <v>10</v>
      </c>
      <c r="D22" s="418" t="s">
        <v>11</v>
      </c>
      <c r="E22" s="488" t="s">
        <v>43</v>
      </c>
      <c r="F22" s="419" t="s">
        <v>17</v>
      </c>
      <c r="G22" s="418" t="s">
        <v>24</v>
      </c>
      <c r="H22" s="418" t="s">
        <v>11</v>
      </c>
      <c r="I22" s="418" t="s">
        <v>11</v>
      </c>
      <c r="J22" s="392" t="s">
        <v>44</v>
      </c>
    </row>
    <row r="23" spans="1:10" s="41" customFormat="1" x14ac:dyDescent="0.2">
      <c r="A23" s="424">
        <v>43306</v>
      </c>
      <c r="B23" s="418">
        <v>28</v>
      </c>
      <c r="C23" s="418" t="s">
        <v>10</v>
      </c>
      <c r="D23" s="418" t="s">
        <v>22</v>
      </c>
      <c r="E23" s="417">
        <v>50</v>
      </c>
      <c r="F23" s="419" t="s">
        <v>17</v>
      </c>
      <c r="G23" s="418" t="s">
        <v>45</v>
      </c>
      <c r="H23" s="418" t="s">
        <v>11</v>
      </c>
      <c r="I23" s="418" t="s">
        <v>11</v>
      </c>
      <c r="J23" s="392" t="s">
        <v>46</v>
      </c>
    </row>
    <row r="24" spans="1:10" s="41" customFormat="1" x14ac:dyDescent="0.2">
      <c r="A24" s="424">
        <v>43320</v>
      </c>
      <c r="B24" s="418">
        <v>30</v>
      </c>
      <c r="C24" s="418" t="s">
        <v>47</v>
      </c>
      <c r="D24" s="418" t="s">
        <v>22</v>
      </c>
      <c r="E24" s="417">
        <v>100</v>
      </c>
      <c r="F24" s="422" t="s">
        <v>17</v>
      </c>
      <c r="G24" s="418" t="s">
        <v>35</v>
      </c>
      <c r="H24" s="418" t="s">
        <v>11</v>
      </c>
      <c r="I24" s="418" t="s">
        <v>11</v>
      </c>
      <c r="J24" s="392" t="s">
        <v>48</v>
      </c>
    </row>
    <row r="25" spans="1:10" s="41" customFormat="1" ht="32" x14ac:dyDescent="0.2">
      <c r="A25" s="424">
        <v>43332</v>
      </c>
      <c r="B25" s="418">
        <v>27</v>
      </c>
      <c r="C25" s="418" t="s">
        <v>41</v>
      </c>
      <c r="D25" s="418" t="s">
        <v>11</v>
      </c>
      <c r="E25" s="417">
        <v>5</v>
      </c>
      <c r="F25" s="419" t="s">
        <v>12</v>
      </c>
      <c r="G25" s="418" t="s">
        <v>24</v>
      </c>
      <c r="H25" s="418" t="s">
        <v>19</v>
      </c>
      <c r="I25" s="418" t="s">
        <v>19</v>
      </c>
      <c r="J25" s="392" t="s">
        <v>49</v>
      </c>
    </row>
    <row r="26" spans="1:10" s="41" customFormat="1" ht="32" x14ac:dyDescent="0.2">
      <c r="A26" s="424">
        <v>43348</v>
      </c>
      <c r="B26" s="418">
        <v>35</v>
      </c>
      <c r="C26" s="418" t="s">
        <v>10</v>
      </c>
      <c r="D26" s="418" t="s">
        <v>11</v>
      </c>
      <c r="E26" s="417">
        <v>10</v>
      </c>
      <c r="F26" s="489" t="s">
        <v>50</v>
      </c>
      <c r="G26" s="418" t="s">
        <v>38</v>
      </c>
      <c r="H26" s="418" t="s">
        <v>51</v>
      </c>
      <c r="I26" s="418" t="s">
        <v>19</v>
      </c>
      <c r="J26" s="392" t="s">
        <v>52</v>
      </c>
    </row>
    <row r="27" spans="1:10" s="41" customFormat="1" ht="32" x14ac:dyDescent="0.2">
      <c r="A27" s="424">
        <v>43361</v>
      </c>
      <c r="B27" s="418">
        <v>24</v>
      </c>
      <c r="C27" s="418" t="s">
        <v>32</v>
      </c>
      <c r="D27" s="418" t="s">
        <v>11</v>
      </c>
      <c r="E27" s="488">
        <v>100</v>
      </c>
      <c r="F27" s="489" t="s">
        <v>12</v>
      </c>
      <c r="G27" s="418" t="s">
        <v>13</v>
      </c>
      <c r="H27" s="487" t="s">
        <v>51</v>
      </c>
      <c r="I27" s="487" t="s">
        <v>19</v>
      </c>
      <c r="J27" s="392" t="s">
        <v>53</v>
      </c>
    </row>
    <row r="28" spans="1:10" ht="32" x14ac:dyDescent="0.2">
      <c r="A28" s="424">
        <v>43384</v>
      </c>
      <c r="B28" s="418">
        <v>15</v>
      </c>
      <c r="C28" s="418" t="s">
        <v>32</v>
      </c>
      <c r="D28" s="418" t="s">
        <v>11</v>
      </c>
      <c r="E28" s="417">
        <v>100</v>
      </c>
      <c r="F28" s="417">
        <v>2</v>
      </c>
      <c r="G28" s="418" t="s">
        <v>13</v>
      </c>
      <c r="H28" s="487" t="s">
        <v>51</v>
      </c>
      <c r="I28" s="487" t="s">
        <v>19</v>
      </c>
      <c r="J28" s="392" t="s">
        <v>54</v>
      </c>
    </row>
    <row r="29" spans="1:10" ht="32" x14ac:dyDescent="0.2">
      <c r="A29" s="424">
        <v>43438</v>
      </c>
      <c r="B29" s="510" t="s">
        <v>55</v>
      </c>
      <c r="C29" s="487" t="s">
        <v>41</v>
      </c>
      <c r="D29" s="487" t="s">
        <v>11</v>
      </c>
      <c r="E29" s="487">
        <v>50</v>
      </c>
      <c r="F29" s="489" t="s">
        <v>12</v>
      </c>
      <c r="G29" s="487" t="s">
        <v>38</v>
      </c>
      <c r="H29" s="487" t="s">
        <v>11</v>
      </c>
      <c r="I29" s="487" t="s">
        <v>56</v>
      </c>
      <c r="J29" s="392" t="s">
        <v>57</v>
      </c>
    </row>
    <row r="30" spans="1:10" x14ac:dyDescent="0.2">
      <c r="A30" s="424">
        <v>43600</v>
      </c>
      <c r="B30" s="487">
        <v>16</v>
      </c>
      <c r="C30" s="487" t="s">
        <v>41</v>
      </c>
      <c r="D30" s="487" t="s">
        <v>11</v>
      </c>
      <c r="E30" s="487" t="s">
        <v>58</v>
      </c>
      <c r="F30" s="489" t="s">
        <v>12</v>
      </c>
      <c r="G30" s="487" t="s">
        <v>24</v>
      </c>
      <c r="H30" s="487" t="s">
        <v>11</v>
      </c>
      <c r="I30" s="487" t="s">
        <v>11</v>
      </c>
      <c r="J30" s="392" t="s">
        <v>59</v>
      </c>
    </row>
    <row r="31" spans="1:10" ht="32" x14ac:dyDescent="0.2">
      <c r="A31" s="424">
        <v>43621</v>
      </c>
      <c r="B31" s="487">
        <v>18</v>
      </c>
      <c r="C31" s="487" t="s">
        <v>60</v>
      </c>
      <c r="D31" s="487" t="s">
        <v>22</v>
      </c>
      <c r="E31" s="487">
        <v>100</v>
      </c>
      <c r="F31" s="487" t="s">
        <v>17</v>
      </c>
      <c r="G31" s="487" t="s">
        <v>18</v>
      </c>
      <c r="H31" s="487" t="s">
        <v>11</v>
      </c>
      <c r="I31" s="487" t="s">
        <v>11</v>
      </c>
      <c r="J31" s="392" t="s">
        <v>61</v>
      </c>
    </row>
    <row r="32" spans="1:10" ht="32" x14ac:dyDescent="0.2">
      <c r="A32" s="424">
        <v>43642</v>
      </c>
      <c r="B32" s="487" t="s">
        <v>62</v>
      </c>
      <c r="C32" s="487" t="s">
        <v>10</v>
      </c>
      <c r="D32" s="487" t="s">
        <v>11</v>
      </c>
      <c r="E32" s="487">
        <v>10</v>
      </c>
      <c r="F32" s="487" t="s">
        <v>17</v>
      </c>
      <c r="G32" s="487" t="s">
        <v>35</v>
      </c>
      <c r="H32" s="487" t="s">
        <v>11</v>
      </c>
      <c r="I32" s="487" t="s">
        <v>11</v>
      </c>
      <c r="J32" s="392" t="s">
        <v>63</v>
      </c>
    </row>
    <row r="33" spans="1:10" x14ac:dyDescent="0.2">
      <c r="A33" s="424">
        <v>43655</v>
      </c>
      <c r="B33" s="483">
        <v>22</v>
      </c>
      <c r="C33" s="483" t="s">
        <v>64</v>
      </c>
      <c r="D33" s="483" t="s">
        <v>11</v>
      </c>
      <c r="E33" s="483">
        <v>0</v>
      </c>
      <c r="F33" s="487" t="s">
        <v>17</v>
      </c>
      <c r="G33" s="483" t="s">
        <v>45</v>
      </c>
      <c r="H33" s="483" t="s">
        <v>11</v>
      </c>
      <c r="I33" s="483" t="s">
        <v>11</v>
      </c>
      <c r="J33" s="1" t="s">
        <v>65</v>
      </c>
    </row>
    <row r="34" spans="1:10" x14ac:dyDescent="0.2">
      <c r="A34" s="424">
        <v>43670</v>
      </c>
      <c r="B34" s="483">
        <v>25</v>
      </c>
      <c r="C34" s="483" t="s">
        <v>66</v>
      </c>
      <c r="D34" s="483" t="s">
        <v>11</v>
      </c>
      <c r="E34" s="483" t="s">
        <v>67</v>
      </c>
      <c r="F34" s="487" t="s">
        <v>17</v>
      </c>
      <c r="G34" s="483" t="s">
        <v>39</v>
      </c>
      <c r="H34" s="483" t="s">
        <v>11</v>
      </c>
      <c r="I34" s="483" t="s">
        <v>11</v>
      </c>
      <c r="J34" s="512" t="s">
        <v>68</v>
      </c>
    </row>
    <row r="35" spans="1:10" x14ac:dyDescent="0.2">
      <c r="A35" s="424">
        <v>43684</v>
      </c>
      <c r="B35" s="39">
        <v>25</v>
      </c>
      <c r="C35" s="39" t="s">
        <v>32</v>
      </c>
      <c r="D35" s="39" t="s">
        <v>15</v>
      </c>
      <c r="E35" s="40" t="s">
        <v>69</v>
      </c>
      <c r="F35" s="483">
        <v>1</v>
      </c>
      <c r="G35" s="39" t="s">
        <v>39</v>
      </c>
      <c r="H35" s="39" t="s">
        <v>11</v>
      </c>
      <c r="I35" s="39" t="s">
        <v>11</v>
      </c>
      <c r="J35" s="512" t="s">
        <v>70</v>
      </c>
    </row>
    <row r="36" spans="1:10" x14ac:dyDescent="0.2">
      <c r="E36" s="40"/>
      <c r="F36" s="1"/>
    </row>
    <row r="37" spans="1:10" x14ac:dyDescent="0.2">
      <c r="E37" s="40"/>
      <c r="F37" s="1"/>
    </row>
    <row r="38" spans="1:10" x14ac:dyDescent="0.2">
      <c r="E38" s="40"/>
      <c r="F38" s="1"/>
    </row>
    <row r="39" spans="1:10" x14ac:dyDescent="0.2">
      <c r="E39" s="40"/>
      <c r="F39" s="1"/>
    </row>
    <row r="40" spans="1:10" x14ac:dyDescent="0.2">
      <c r="E40" s="40"/>
      <c r="F40" s="1"/>
    </row>
    <row r="41" spans="1:10" x14ac:dyDescent="0.2">
      <c r="E41" s="40"/>
      <c r="F41" s="1"/>
    </row>
    <row r="42" spans="1:10" x14ac:dyDescent="0.2">
      <c r="F42" s="1"/>
    </row>
    <row r="43" spans="1:10" x14ac:dyDescent="0.2">
      <c r="F43" s="1"/>
    </row>
    <row r="44" spans="1:10" x14ac:dyDescent="0.2">
      <c r="F44" s="1"/>
    </row>
  </sheetData>
  <pageMargins left="0.75" right="0.75" top="1" bottom="1" header="0.5" footer="0.5"/>
  <pageSetup orientation="portrait" horizontalDpi="4294967292" verticalDpi="4294967292"/>
  <ignoredErrors>
    <ignoredError sqref="F7 F26 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BK526"/>
  <sheetViews>
    <sheetView zoomScale="90" zoomScaleNormal="90" zoomScalePageLayoutView="90" workbookViewId="0">
      <pane ySplit="2" topLeftCell="A461" activePane="bottomLeft" state="frozen"/>
      <selection activeCell="B419" sqref="B419"/>
      <selection pane="bottomLeft" activeCell="AH493" sqref="AH493"/>
    </sheetView>
  </sheetViews>
  <sheetFormatPr baseColWidth="10" defaultColWidth="10.83203125" defaultRowHeight="16" x14ac:dyDescent="0.2"/>
  <cols>
    <col min="1" max="1" width="6.5" style="36" bestFit="1" customWidth="1"/>
    <col min="2" max="2" width="33.83203125" style="36" bestFit="1" customWidth="1"/>
    <col min="3" max="3" width="9.6640625" style="55" hidden="1" customWidth="1"/>
    <col min="4" max="4" width="9.5" style="36" hidden="1" customWidth="1"/>
    <col min="5" max="5" width="7.83203125" style="36" customWidth="1"/>
    <col min="6" max="6" width="9.5" style="36" bestFit="1" customWidth="1"/>
    <col min="7" max="7" width="9" style="36" hidden="1" customWidth="1"/>
    <col min="8" max="8" width="8.33203125" style="36" hidden="1" customWidth="1"/>
    <col min="9" max="9" width="9" style="36" hidden="1" customWidth="1"/>
    <col min="10" max="10" width="8" style="36" hidden="1" customWidth="1"/>
    <col min="11" max="11" width="7.6640625" style="36" bestFit="1" customWidth="1"/>
    <col min="12" max="12" width="6.33203125" style="36" bestFit="1" customWidth="1"/>
    <col min="13" max="13" width="10.1640625" style="36" bestFit="1" customWidth="1"/>
    <col min="14" max="14" width="9.5" style="36" bestFit="1" customWidth="1"/>
    <col min="15" max="15" width="10.1640625" style="44" bestFit="1" customWidth="1"/>
    <col min="16" max="16" width="7.6640625" style="105" customWidth="1"/>
    <col min="17" max="18" width="7.6640625" style="105" hidden="1" customWidth="1"/>
    <col min="19" max="20" width="10.33203125" style="105" hidden="1" customWidth="1"/>
    <col min="21" max="21" width="9.83203125" style="105" hidden="1" customWidth="1"/>
    <col min="22" max="22" width="10.33203125" style="105" hidden="1" customWidth="1"/>
    <col min="23" max="23" width="14" style="429" customWidth="1"/>
    <col min="24" max="24" width="8.1640625" style="48" customWidth="1"/>
    <col min="25" max="27" width="7.5" style="48" hidden="1" customWidth="1"/>
    <col min="28" max="29" width="7.6640625" style="20" hidden="1" customWidth="1"/>
    <col min="30" max="30" width="9.33203125" style="20" hidden="1" customWidth="1"/>
    <col min="31" max="31" width="7" style="2" hidden="1" customWidth="1"/>
    <col min="32" max="32" width="39.5" style="1" customWidth="1"/>
    <col min="33" max="50" width="10.83203125" style="1" customWidth="1"/>
    <col min="51" max="51" width="12.6640625" style="1" customWidth="1"/>
    <col min="52" max="57" width="10.83203125" style="1" customWidth="1"/>
    <col min="58" max="16384" width="10.83203125" style="1"/>
  </cols>
  <sheetData>
    <row r="1" spans="1:44" ht="18" x14ac:dyDescent="0.25">
      <c r="A1" s="520"/>
      <c r="B1" s="520"/>
      <c r="C1" s="524" t="s">
        <v>71</v>
      </c>
      <c r="D1" s="524"/>
      <c r="E1" s="520"/>
      <c r="F1" s="520"/>
      <c r="G1" s="520"/>
      <c r="H1" s="520"/>
      <c r="I1" s="520"/>
      <c r="J1" s="520"/>
      <c r="K1" s="520"/>
      <c r="L1" s="520"/>
      <c r="M1" s="520"/>
      <c r="N1" s="23"/>
      <c r="O1" s="375"/>
      <c r="P1" s="201"/>
      <c r="Q1" s="526" t="s">
        <v>72</v>
      </c>
      <c r="R1" s="526"/>
      <c r="S1" s="522"/>
      <c r="T1" s="522"/>
      <c r="U1" s="522"/>
      <c r="V1" s="522"/>
      <c r="W1" s="427" t="s">
        <v>73</v>
      </c>
      <c r="Y1" s="322" t="s">
        <v>74</v>
      </c>
      <c r="Z1" s="525" t="s">
        <v>72</v>
      </c>
      <c r="AA1" s="525"/>
      <c r="AB1" s="30"/>
      <c r="AC1" s="523" t="s">
        <v>75</v>
      </c>
      <c r="AD1" s="523"/>
      <c r="AE1" s="523"/>
      <c r="AF1" s="2"/>
    </row>
    <row r="2" spans="1:44" s="2" customFormat="1" ht="64" x14ac:dyDescent="0.2">
      <c r="A2" s="31" t="s">
        <v>76</v>
      </c>
      <c r="B2" s="31"/>
      <c r="C2" s="463" t="s">
        <v>77</v>
      </c>
      <c r="D2" s="31" t="s">
        <v>78</v>
      </c>
      <c r="E2" s="31" t="s">
        <v>79</v>
      </c>
      <c r="F2" s="31" t="s">
        <v>0</v>
      </c>
      <c r="G2" s="31" t="s">
        <v>80</v>
      </c>
      <c r="H2" s="165" t="s">
        <v>81</v>
      </c>
      <c r="I2" s="31" t="s">
        <v>82</v>
      </c>
      <c r="J2" s="31" t="s">
        <v>83</v>
      </c>
      <c r="K2" s="45" t="s">
        <v>84</v>
      </c>
      <c r="L2" s="45" t="s">
        <v>85</v>
      </c>
      <c r="M2" s="45" t="s">
        <v>86</v>
      </c>
      <c r="N2" s="45" t="s">
        <v>87</v>
      </c>
      <c r="O2" s="376" t="s">
        <v>88</v>
      </c>
      <c r="P2" s="416" t="s">
        <v>89</v>
      </c>
      <c r="Q2" s="522" t="s">
        <v>90</v>
      </c>
      <c r="R2" s="522" t="s">
        <v>91</v>
      </c>
      <c r="S2" s="416" t="s">
        <v>92</v>
      </c>
      <c r="T2" s="416" t="s">
        <v>93</v>
      </c>
      <c r="U2" s="416" t="s">
        <v>94</v>
      </c>
      <c r="V2" s="416" t="s">
        <v>95</v>
      </c>
      <c r="W2" s="428" t="s">
        <v>96</v>
      </c>
      <c r="X2" s="32" t="s">
        <v>97</v>
      </c>
      <c r="Y2" s="32" t="s">
        <v>98</v>
      </c>
      <c r="Z2" s="521" t="s">
        <v>90</v>
      </c>
      <c r="AA2" s="521" t="s">
        <v>91</v>
      </c>
      <c r="AB2" s="46" t="s">
        <v>99</v>
      </c>
      <c r="AC2" s="97" t="s">
        <v>100</v>
      </c>
      <c r="AD2" s="98" t="s">
        <v>101</v>
      </c>
      <c r="AE2" s="98" t="s">
        <v>102</v>
      </c>
      <c r="AF2" s="33" t="s">
        <v>103</v>
      </c>
    </row>
    <row r="3" spans="1:44" x14ac:dyDescent="0.2">
      <c r="A3" s="3" t="s">
        <v>104</v>
      </c>
      <c r="B3" s="54" t="s">
        <v>105</v>
      </c>
      <c r="C3" s="54">
        <v>529337</v>
      </c>
      <c r="D3" s="57">
        <v>4813668</v>
      </c>
      <c r="E3" s="28">
        <v>0.75</v>
      </c>
      <c r="F3" s="164">
        <v>42194</v>
      </c>
      <c r="G3" s="76"/>
      <c r="H3" s="166"/>
      <c r="I3" s="76"/>
      <c r="J3" s="123"/>
      <c r="K3" s="64" t="s">
        <v>106</v>
      </c>
      <c r="L3" s="64" t="s">
        <v>106</v>
      </c>
      <c r="M3" s="58">
        <v>21.5</v>
      </c>
      <c r="N3" s="57">
        <v>0.41799999999999998</v>
      </c>
      <c r="O3" s="377">
        <v>274</v>
      </c>
      <c r="P3" s="101">
        <v>0</v>
      </c>
      <c r="Q3" s="101"/>
      <c r="R3" s="101"/>
      <c r="S3" s="101"/>
      <c r="T3" s="101"/>
      <c r="U3" s="101"/>
      <c r="V3" s="101"/>
      <c r="W3" s="434"/>
      <c r="X3" s="34">
        <v>0.85</v>
      </c>
      <c r="Y3" s="34">
        <f t="shared" ref="Y3:Y17" si="0">X3*$AR$18</f>
        <v>3.6957969221944369</v>
      </c>
      <c r="Z3" s="34"/>
      <c r="AA3" s="34"/>
      <c r="AB3" s="47"/>
      <c r="AC3" s="119"/>
      <c r="AD3" s="109"/>
      <c r="AE3" s="109"/>
      <c r="AF3" s="14"/>
      <c r="AG3" s="8" t="s">
        <v>107</v>
      </c>
      <c r="AH3" s="9">
        <f>AVERAGE(K4:K13)</f>
        <v>8.7624999999999993</v>
      </c>
    </row>
    <row r="4" spans="1:44" x14ac:dyDescent="0.2">
      <c r="A4" s="3" t="s">
        <v>108</v>
      </c>
      <c r="B4" s="56" t="s">
        <v>109</v>
      </c>
      <c r="C4" s="54">
        <v>529441</v>
      </c>
      <c r="D4" s="57">
        <v>4813549</v>
      </c>
      <c r="E4" s="28"/>
      <c r="F4" s="76">
        <v>42194</v>
      </c>
      <c r="G4" s="76"/>
      <c r="H4" s="166"/>
      <c r="I4" s="76"/>
      <c r="J4" s="124"/>
      <c r="K4" s="58">
        <v>8.58</v>
      </c>
      <c r="L4" s="59">
        <v>6.68</v>
      </c>
      <c r="M4" s="58">
        <v>16.920000000000002</v>
      </c>
      <c r="N4" s="59">
        <v>0.60699999999999998</v>
      </c>
      <c r="O4" s="368">
        <v>397</v>
      </c>
      <c r="P4" s="102">
        <v>0</v>
      </c>
      <c r="Q4" s="102"/>
      <c r="R4" s="102"/>
      <c r="S4" s="102"/>
      <c r="T4" s="102"/>
      <c r="U4" s="102"/>
      <c r="V4" s="102"/>
      <c r="W4" s="434"/>
      <c r="X4" s="34">
        <v>0.62</v>
      </c>
      <c r="Y4" s="34">
        <f t="shared" si="0"/>
        <v>2.6957577550124125</v>
      </c>
      <c r="Z4" s="34"/>
      <c r="AA4" s="34"/>
      <c r="AB4" s="63"/>
      <c r="AC4" s="119"/>
      <c r="AD4" s="109"/>
      <c r="AE4" s="109"/>
      <c r="AF4" s="14"/>
      <c r="AG4" s="10" t="s">
        <v>110</v>
      </c>
      <c r="AH4" s="11">
        <f>AVERAGE(L4:L13)</f>
        <v>7.307500000000001</v>
      </c>
    </row>
    <row r="5" spans="1:44" x14ac:dyDescent="0.2">
      <c r="A5" s="3" t="s">
        <v>111</v>
      </c>
      <c r="B5" s="56" t="s">
        <v>112</v>
      </c>
      <c r="C5" s="54">
        <v>529675</v>
      </c>
      <c r="D5" s="57">
        <v>4813338</v>
      </c>
      <c r="E5" s="28"/>
      <c r="F5" s="13" t="s">
        <v>113</v>
      </c>
      <c r="G5" s="76"/>
      <c r="H5" s="166"/>
      <c r="I5" s="76"/>
      <c r="J5" s="125"/>
      <c r="K5" s="58">
        <v>8.98</v>
      </c>
      <c r="L5" s="59">
        <v>7.14</v>
      </c>
      <c r="M5" s="58">
        <v>23.2</v>
      </c>
      <c r="N5" s="59">
        <v>0.34599999999999997</v>
      </c>
      <c r="O5" s="368">
        <v>226</v>
      </c>
      <c r="P5" s="103">
        <f>(0.08+0.24)/2</f>
        <v>0.16</v>
      </c>
      <c r="Q5" s="103"/>
      <c r="R5" s="103"/>
      <c r="S5" s="103"/>
      <c r="T5" s="103"/>
      <c r="U5" s="103"/>
      <c r="V5" s="103"/>
      <c r="W5" s="434"/>
      <c r="X5" s="34">
        <v>0.84</v>
      </c>
      <c r="Y5" s="34">
        <f t="shared" si="0"/>
        <v>3.6523169584039139</v>
      </c>
      <c r="Z5" s="34"/>
      <c r="AA5" s="34"/>
      <c r="AB5" s="47"/>
      <c r="AC5" s="119"/>
      <c r="AD5" s="109"/>
      <c r="AE5" s="109"/>
      <c r="AF5" s="52" t="s">
        <v>114</v>
      </c>
      <c r="AG5" s="1" t="s">
        <v>115</v>
      </c>
      <c r="AH5" s="5">
        <f>AVERAGE(M3:M13)</f>
        <v>21.135555555555552</v>
      </c>
    </row>
    <row r="6" spans="1:44" x14ac:dyDescent="0.2">
      <c r="A6" s="3" t="s">
        <v>116</v>
      </c>
      <c r="B6" s="56" t="s">
        <v>117</v>
      </c>
      <c r="C6" s="54">
        <v>529664</v>
      </c>
      <c r="D6" s="57">
        <v>4813335</v>
      </c>
      <c r="E6" s="28"/>
      <c r="F6" s="13" t="s">
        <v>118</v>
      </c>
      <c r="G6" s="76"/>
      <c r="H6" s="166"/>
      <c r="I6" s="76"/>
      <c r="J6" s="125"/>
      <c r="K6" s="60">
        <v>8.57</v>
      </c>
      <c r="L6" s="60">
        <v>8.6</v>
      </c>
      <c r="M6" s="60">
        <v>17.8</v>
      </c>
      <c r="N6" s="61">
        <v>0.52</v>
      </c>
      <c r="O6" s="368">
        <v>340</v>
      </c>
      <c r="P6" s="102">
        <v>0.13</v>
      </c>
      <c r="Q6" s="102"/>
      <c r="R6" s="102"/>
      <c r="S6" s="102"/>
      <c r="T6" s="102"/>
      <c r="U6" s="102"/>
      <c r="V6" s="102"/>
      <c r="W6" s="434"/>
      <c r="X6" s="34">
        <v>1.86</v>
      </c>
      <c r="Y6" s="34">
        <f t="shared" si="0"/>
        <v>8.0872732650372381</v>
      </c>
      <c r="Z6" s="34"/>
      <c r="AA6" s="34"/>
      <c r="AB6" s="47"/>
      <c r="AC6" s="119"/>
      <c r="AD6" s="109"/>
      <c r="AE6" s="109"/>
      <c r="AF6" s="14"/>
      <c r="AG6" s="4" t="s">
        <v>119</v>
      </c>
      <c r="AH6" s="7">
        <f>AVERAGE(N3:N13)</f>
        <v>0.44400000000000006</v>
      </c>
    </row>
    <row r="7" spans="1:44" ht="18" x14ac:dyDescent="0.2">
      <c r="A7" s="50" t="s">
        <v>120</v>
      </c>
      <c r="B7" s="56" t="s">
        <v>121</v>
      </c>
      <c r="C7" s="56"/>
      <c r="D7" s="59"/>
      <c r="E7" s="520"/>
      <c r="F7" s="520" t="s">
        <v>122</v>
      </c>
      <c r="G7" s="99"/>
      <c r="H7" s="167"/>
      <c r="I7" s="99"/>
      <c r="J7" s="126"/>
      <c r="K7" s="51"/>
      <c r="L7" s="520"/>
      <c r="M7" s="51"/>
      <c r="N7" s="520"/>
      <c r="P7" s="104">
        <v>0.83</v>
      </c>
      <c r="Q7" s="104"/>
      <c r="R7" s="104"/>
      <c r="S7" s="104"/>
      <c r="T7" s="104"/>
      <c r="U7" s="104"/>
      <c r="V7" s="104"/>
      <c r="W7" s="435"/>
      <c r="X7" s="34">
        <v>6.1</v>
      </c>
      <c r="Y7" s="34">
        <f t="shared" si="0"/>
        <v>26.522777912218899</v>
      </c>
      <c r="Z7" s="34"/>
      <c r="AA7" s="34"/>
      <c r="AB7" s="47"/>
      <c r="AC7" s="119"/>
      <c r="AD7" s="109"/>
      <c r="AE7" s="109"/>
      <c r="AF7" s="14"/>
      <c r="AG7" s="24" t="s">
        <v>123</v>
      </c>
      <c r="AH7" s="74">
        <f>AVERAGE(P3:P13)</f>
        <v>1.19</v>
      </c>
    </row>
    <row r="8" spans="1:44" x14ac:dyDescent="0.2">
      <c r="A8" s="3" t="s">
        <v>124</v>
      </c>
      <c r="B8" s="56" t="s">
        <v>125</v>
      </c>
      <c r="C8" s="54">
        <v>529793</v>
      </c>
      <c r="D8" s="57">
        <v>4813354</v>
      </c>
      <c r="E8" s="28"/>
      <c r="F8" s="13"/>
      <c r="G8" s="76"/>
      <c r="H8" s="166"/>
      <c r="I8" s="76"/>
      <c r="J8" s="125"/>
      <c r="K8" s="60">
        <v>8.6199999999999992</v>
      </c>
      <c r="L8" s="59">
        <v>6.65</v>
      </c>
      <c r="M8" s="60">
        <v>19</v>
      </c>
      <c r="N8" s="59">
        <v>0.499</v>
      </c>
      <c r="O8" s="368">
        <v>326</v>
      </c>
      <c r="P8" s="103">
        <f>(1.82+22)/2</f>
        <v>11.91</v>
      </c>
      <c r="Q8" s="103"/>
      <c r="R8" s="103"/>
      <c r="S8" s="103"/>
      <c r="T8" s="103"/>
      <c r="U8" s="103"/>
      <c r="V8" s="103"/>
      <c r="W8" s="434"/>
      <c r="X8" s="53">
        <f>(26+157.15)/2</f>
        <v>91.575000000000003</v>
      </c>
      <c r="Y8" s="34">
        <f t="shared" si="0"/>
        <v>398.16776841171242</v>
      </c>
      <c r="Z8" s="34"/>
      <c r="AA8" s="34"/>
      <c r="AB8" s="47"/>
      <c r="AC8" s="119"/>
      <c r="AD8" s="109"/>
      <c r="AE8" s="109"/>
      <c r="AF8" s="52" t="s">
        <v>126</v>
      </c>
      <c r="AG8" s="26" t="s">
        <v>127</v>
      </c>
      <c r="AH8" s="27">
        <f>AVERAGE(X3:X13)</f>
        <v>9.5759090909090911</v>
      </c>
    </row>
    <row r="9" spans="1:44" x14ac:dyDescent="0.2">
      <c r="A9" s="50" t="s">
        <v>128</v>
      </c>
      <c r="B9" s="55" t="s">
        <v>129</v>
      </c>
      <c r="D9" s="520"/>
      <c r="E9" s="520"/>
      <c r="F9" s="520"/>
      <c r="G9" s="99"/>
      <c r="H9" s="167"/>
      <c r="I9" s="99"/>
      <c r="J9" s="126"/>
      <c r="K9" s="520"/>
      <c r="L9" s="520"/>
      <c r="M9" s="520"/>
      <c r="N9" s="520"/>
      <c r="P9" s="105">
        <v>0.04</v>
      </c>
      <c r="X9" s="34">
        <v>0.8</v>
      </c>
      <c r="Y9" s="34">
        <f t="shared" si="0"/>
        <v>3.4783971032418233</v>
      </c>
      <c r="Z9" s="34"/>
      <c r="AA9" s="34"/>
      <c r="AB9" s="47"/>
      <c r="AC9" s="119"/>
      <c r="AD9" s="109"/>
      <c r="AE9" s="109"/>
      <c r="AF9" s="17"/>
      <c r="AI9"/>
      <c r="AK9" s="128"/>
      <c r="AL9" s="129" t="s">
        <v>89</v>
      </c>
      <c r="AM9" s="130" t="s">
        <v>130</v>
      </c>
      <c r="AN9" s="135" t="s">
        <v>131</v>
      </c>
      <c r="AO9" s="44"/>
      <c r="AP9" s="131" t="s">
        <v>97</v>
      </c>
      <c r="AQ9" s="132" t="s">
        <v>132</v>
      </c>
      <c r="AR9" s="137" t="s">
        <v>133</v>
      </c>
    </row>
    <row r="10" spans="1:44" x14ac:dyDescent="0.2">
      <c r="A10" s="3" t="s">
        <v>134</v>
      </c>
      <c r="B10" s="54" t="s">
        <v>135</v>
      </c>
      <c r="C10" s="54">
        <v>529719</v>
      </c>
      <c r="D10" s="57">
        <v>4813474</v>
      </c>
      <c r="E10" s="28"/>
      <c r="F10" s="13"/>
      <c r="G10" s="76"/>
      <c r="H10" s="166"/>
      <c r="I10" s="76"/>
      <c r="J10" s="125"/>
      <c r="K10" s="60">
        <v>8.8800000000000008</v>
      </c>
      <c r="L10" s="57">
        <v>6.52</v>
      </c>
      <c r="M10" s="60">
        <v>23.3</v>
      </c>
      <c r="N10" s="57">
        <v>0.40200000000000002</v>
      </c>
      <c r="O10" s="368">
        <v>262</v>
      </c>
      <c r="P10" s="102">
        <v>0</v>
      </c>
      <c r="Q10" s="102"/>
      <c r="R10" s="102"/>
      <c r="S10" s="102"/>
      <c r="T10" s="102"/>
      <c r="U10" s="102"/>
      <c r="V10" s="102"/>
      <c r="W10" s="434"/>
      <c r="X10" s="34">
        <v>0.6</v>
      </c>
      <c r="Y10" s="34">
        <f t="shared" si="0"/>
        <v>2.608797827431367</v>
      </c>
      <c r="Z10" s="34"/>
      <c r="AA10" s="34"/>
      <c r="AB10" s="63"/>
      <c r="AC10" s="119"/>
      <c r="AD10" s="109"/>
      <c r="AE10" s="109"/>
      <c r="AF10" s="35"/>
      <c r="AI10"/>
      <c r="AK10" s="50" t="s">
        <v>136</v>
      </c>
      <c r="AL10" s="133">
        <v>0.9</v>
      </c>
      <c r="AM10" s="130"/>
      <c r="AN10" s="136" t="e">
        <f>AL10/AM10</f>
        <v>#DIV/0!</v>
      </c>
      <c r="AO10" s="44"/>
      <c r="AP10" s="134">
        <v>2.2000000000000002</v>
      </c>
      <c r="AQ10" s="138">
        <v>9.1999999999999993</v>
      </c>
      <c r="AR10" s="139">
        <f>AQ10/AP10</f>
        <v>4.1818181818181808</v>
      </c>
    </row>
    <row r="11" spans="1:44" x14ac:dyDescent="0.2">
      <c r="A11" s="3" t="s">
        <v>137</v>
      </c>
      <c r="B11" s="56" t="s">
        <v>138</v>
      </c>
      <c r="C11" s="54">
        <v>529654</v>
      </c>
      <c r="D11" s="57">
        <v>4813450</v>
      </c>
      <c r="E11" s="28"/>
      <c r="F11" s="13"/>
      <c r="G11" s="76"/>
      <c r="H11" s="166"/>
      <c r="I11" s="76"/>
      <c r="J11" s="125"/>
      <c r="K11" s="60">
        <v>8.84</v>
      </c>
      <c r="L11" s="59">
        <v>7.08</v>
      </c>
      <c r="M11" s="58">
        <v>23.1</v>
      </c>
      <c r="N11" s="59">
        <v>0.40300000000000002</v>
      </c>
      <c r="O11" s="377">
        <v>262</v>
      </c>
      <c r="P11" s="101">
        <v>0</v>
      </c>
      <c r="Q11" s="101"/>
      <c r="R11" s="101"/>
      <c r="S11" s="101"/>
      <c r="T11" s="101"/>
      <c r="U11" s="101"/>
      <c r="V11" s="101"/>
      <c r="W11" s="434"/>
      <c r="X11" s="34">
        <v>0.63</v>
      </c>
      <c r="Y11" s="34">
        <f t="shared" si="0"/>
        <v>2.7392377188029355</v>
      </c>
      <c r="Z11" s="34"/>
      <c r="AA11" s="34"/>
      <c r="AB11" s="47"/>
      <c r="AC11" s="119"/>
      <c r="AD11" s="109"/>
      <c r="AE11" s="109"/>
      <c r="AF11" s="14"/>
      <c r="AI11"/>
      <c r="AK11"/>
      <c r="AL11"/>
      <c r="AM11"/>
      <c r="AN11"/>
      <c r="AO11"/>
      <c r="AP11"/>
      <c r="AQ11"/>
      <c r="AR11"/>
    </row>
    <row r="12" spans="1:44" x14ac:dyDescent="0.2">
      <c r="A12" s="3" t="s">
        <v>139</v>
      </c>
      <c r="B12" s="56" t="s">
        <v>140</v>
      </c>
      <c r="C12" s="54">
        <v>529429</v>
      </c>
      <c r="D12" s="57">
        <v>4813631</v>
      </c>
      <c r="E12" s="28"/>
      <c r="F12" s="13"/>
      <c r="G12" s="76"/>
      <c r="H12" s="166"/>
      <c r="I12" s="76"/>
      <c r="J12" s="125"/>
      <c r="K12" s="58">
        <v>8.82</v>
      </c>
      <c r="L12" s="59">
        <v>7.23</v>
      </c>
      <c r="M12" s="60">
        <v>22.7</v>
      </c>
      <c r="N12" s="59">
        <v>0.40300000000000002</v>
      </c>
      <c r="O12" s="368">
        <v>262</v>
      </c>
      <c r="P12" s="102">
        <v>0</v>
      </c>
      <c r="Q12" s="102"/>
      <c r="R12" s="102"/>
      <c r="S12" s="102"/>
      <c r="T12" s="102"/>
      <c r="U12" s="102"/>
      <c r="V12" s="102"/>
      <c r="W12" s="434"/>
      <c r="X12" s="34">
        <v>0.67</v>
      </c>
      <c r="Y12" s="34">
        <f t="shared" si="0"/>
        <v>2.9131575739650271</v>
      </c>
      <c r="Z12" s="34"/>
      <c r="AA12" s="34"/>
      <c r="AB12" s="47"/>
      <c r="AC12" s="119"/>
      <c r="AD12" s="109"/>
      <c r="AE12" s="109"/>
      <c r="AF12" s="14"/>
      <c r="AI12"/>
      <c r="AK12"/>
      <c r="AL12"/>
      <c r="AM12" s="142" t="s">
        <v>141</v>
      </c>
      <c r="AN12" t="e">
        <f>AVERAGE(AN10:AN11)</f>
        <v>#DIV/0!</v>
      </c>
      <c r="AO12"/>
      <c r="AP12"/>
      <c r="AQ12" s="142" t="s">
        <v>141</v>
      </c>
      <c r="AR12" s="143">
        <f>AVERAGE(AR10:AR11)</f>
        <v>4.1818181818181808</v>
      </c>
    </row>
    <row r="13" spans="1:44" x14ac:dyDescent="0.2">
      <c r="A13" s="65" t="s">
        <v>142</v>
      </c>
      <c r="B13" s="90" t="s">
        <v>143</v>
      </c>
      <c r="C13" s="464">
        <v>529415</v>
      </c>
      <c r="D13" s="100">
        <v>4813705</v>
      </c>
      <c r="E13" s="66"/>
      <c r="F13" s="67"/>
      <c r="G13" s="84"/>
      <c r="H13" s="168"/>
      <c r="I13" s="84"/>
      <c r="J13" s="127"/>
      <c r="K13" s="68">
        <v>8.81</v>
      </c>
      <c r="L13" s="69">
        <v>8.56</v>
      </c>
      <c r="M13" s="68">
        <v>22.7</v>
      </c>
      <c r="N13" s="69">
        <v>0.39800000000000002</v>
      </c>
      <c r="O13" s="378">
        <v>255</v>
      </c>
      <c r="P13" s="106">
        <v>0.02</v>
      </c>
      <c r="Q13" s="106"/>
      <c r="R13" s="106"/>
      <c r="S13" s="106"/>
      <c r="T13" s="106"/>
      <c r="U13" s="106"/>
      <c r="V13" s="106"/>
      <c r="W13" s="436"/>
      <c r="X13" s="70">
        <v>0.79</v>
      </c>
      <c r="Y13" s="70">
        <f t="shared" si="0"/>
        <v>3.4349171394513003</v>
      </c>
      <c r="Z13" s="70"/>
      <c r="AA13" s="70"/>
      <c r="AB13" s="71"/>
      <c r="AC13" s="120"/>
      <c r="AD13" s="110"/>
      <c r="AE13" s="110"/>
      <c r="AF13" s="72"/>
      <c r="AG13" s="73"/>
      <c r="AH13" s="73"/>
      <c r="AK13" s="128"/>
      <c r="AL13" s="129" t="s">
        <v>89</v>
      </c>
      <c r="AM13" s="130" t="s">
        <v>130</v>
      </c>
      <c r="AN13" s="135" t="s">
        <v>131</v>
      </c>
      <c r="AO13" s="44"/>
      <c r="AP13" s="131" t="s">
        <v>97</v>
      </c>
      <c r="AQ13" s="132" t="s">
        <v>132</v>
      </c>
      <c r="AR13" s="137" t="s">
        <v>133</v>
      </c>
    </row>
    <row r="14" spans="1:44" s="2" customFormat="1" x14ac:dyDescent="0.2">
      <c r="A14" s="3" t="s">
        <v>104</v>
      </c>
      <c r="B14" s="158" t="s">
        <v>105</v>
      </c>
      <c r="C14" s="54"/>
      <c r="D14" s="54"/>
      <c r="E14" s="28">
        <v>0.375</v>
      </c>
      <c r="F14" s="164">
        <v>42207</v>
      </c>
      <c r="G14" s="76">
        <v>30</v>
      </c>
      <c r="H14" s="166">
        <v>30</v>
      </c>
      <c r="I14" s="19">
        <v>3.5</v>
      </c>
      <c r="J14" s="123" t="s">
        <v>144</v>
      </c>
      <c r="K14" s="16">
        <v>8.8699999999999992</v>
      </c>
      <c r="L14" s="16">
        <v>5.97</v>
      </c>
      <c r="M14" s="19">
        <v>23.5</v>
      </c>
      <c r="N14" s="18">
        <v>0.496</v>
      </c>
      <c r="O14" s="163">
        <v>322</v>
      </c>
      <c r="P14" s="107">
        <v>0.04</v>
      </c>
      <c r="Q14" s="107"/>
      <c r="R14" s="107"/>
      <c r="S14" s="107"/>
      <c r="T14" s="107"/>
      <c r="U14" s="107"/>
      <c r="V14" s="107"/>
      <c r="W14" s="435"/>
      <c r="X14" s="29">
        <v>2.56</v>
      </c>
      <c r="Y14" s="157">
        <f t="shared" si="0"/>
        <v>11.130870730373834</v>
      </c>
      <c r="Z14" s="157"/>
      <c r="AA14" s="157"/>
      <c r="AB14" s="79"/>
      <c r="AC14" s="121" t="s">
        <v>145</v>
      </c>
      <c r="AD14" s="111">
        <v>0.48</v>
      </c>
      <c r="AE14" s="155">
        <f>AD14*1000</f>
        <v>480</v>
      </c>
      <c r="AF14" s="14"/>
      <c r="AG14" s="8" t="s">
        <v>107</v>
      </c>
      <c r="AH14" s="9">
        <f>AVERAGE(K14:K24)</f>
        <v>8.7685714285714287</v>
      </c>
      <c r="AI14" s="1"/>
      <c r="AJ14" s="1"/>
      <c r="AK14" s="50" t="s">
        <v>146</v>
      </c>
      <c r="AL14" s="133">
        <v>8.56</v>
      </c>
      <c r="AM14" s="130">
        <v>9.84</v>
      </c>
      <c r="AN14" s="136">
        <f>AM14/AL14</f>
        <v>1.1495327102803738</v>
      </c>
      <c r="AO14" s="44"/>
      <c r="AP14" s="134">
        <v>20.93</v>
      </c>
      <c r="AQ14" s="138">
        <v>96.07</v>
      </c>
      <c r="AR14" s="139">
        <f>AQ14/AP14</f>
        <v>4.5900621118012417</v>
      </c>
    </row>
    <row r="15" spans="1:44" x14ac:dyDescent="0.2">
      <c r="A15" s="3" t="s">
        <v>108</v>
      </c>
      <c r="B15" s="159" t="s">
        <v>109</v>
      </c>
      <c r="C15" s="56"/>
      <c r="D15" s="56"/>
      <c r="E15" s="28"/>
      <c r="F15" s="76">
        <v>42207</v>
      </c>
      <c r="G15" s="76">
        <v>7</v>
      </c>
      <c r="H15" s="166">
        <v>7</v>
      </c>
      <c r="I15" s="19">
        <v>5</v>
      </c>
      <c r="J15" s="160" t="s">
        <v>147</v>
      </c>
      <c r="K15" s="16">
        <v>8.4</v>
      </c>
      <c r="L15" s="16">
        <v>7.53</v>
      </c>
      <c r="M15" s="19">
        <v>16</v>
      </c>
      <c r="N15" s="18">
        <v>0.66500000000000004</v>
      </c>
      <c r="O15" s="163">
        <v>432</v>
      </c>
      <c r="P15" s="107">
        <v>0</v>
      </c>
      <c r="Q15" s="107"/>
      <c r="R15" s="107"/>
      <c r="S15" s="107"/>
      <c r="T15" s="107"/>
      <c r="U15" s="107"/>
      <c r="V15" s="107"/>
      <c r="W15" s="435"/>
      <c r="X15" s="29">
        <v>0.48</v>
      </c>
      <c r="Y15" s="34">
        <f t="shared" si="0"/>
        <v>2.0870382619450938</v>
      </c>
      <c r="Z15" s="34"/>
      <c r="AA15" s="34"/>
      <c r="AB15" s="79">
        <v>1.75</v>
      </c>
      <c r="AC15" s="121">
        <v>0.1</v>
      </c>
      <c r="AD15" s="111" t="s">
        <v>145</v>
      </c>
      <c r="AE15" s="112"/>
      <c r="AF15" s="14"/>
      <c r="AG15" s="10" t="s">
        <v>110</v>
      </c>
      <c r="AH15" s="11">
        <f>AVERAGE(L14:L24)</f>
        <v>6.5142857142857151</v>
      </c>
      <c r="AK15" s="50"/>
      <c r="AL15" s="133">
        <v>1.31</v>
      </c>
      <c r="AM15" s="130">
        <v>1.92</v>
      </c>
      <c r="AN15" s="136">
        <f>AM15/AL15</f>
        <v>1.4656488549618318</v>
      </c>
      <c r="AO15" s="44"/>
      <c r="AP15" s="134">
        <v>2.94</v>
      </c>
      <c r="AQ15" s="138">
        <v>12.56</v>
      </c>
      <c r="AR15" s="139">
        <f>AQ15/AP15</f>
        <v>4.2721088435374153</v>
      </c>
    </row>
    <row r="16" spans="1:44" x14ac:dyDescent="0.2">
      <c r="A16" s="3" t="s">
        <v>111</v>
      </c>
      <c r="B16" s="56" t="s">
        <v>112</v>
      </c>
      <c r="C16" s="56"/>
      <c r="D16" s="56"/>
      <c r="E16" s="28"/>
      <c r="F16" s="13" t="s">
        <v>113</v>
      </c>
      <c r="G16" s="76"/>
      <c r="H16" s="166"/>
      <c r="I16" s="19"/>
      <c r="J16" s="125"/>
      <c r="K16" s="75" t="s">
        <v>106</v>
      </c>
      <c r="L16" s="16"/>
      <c r="M16" s="19"/>
      <c r="N16" s="18"/>
      <c r="O16" s="163"/>
      <c r="P16" s="107">
        <v>0.06</v>
      </c>
      <c r="Q16" s="107"/>
      <c r="R16" s="107"/>
      <c r="S16" s="107"/>
      <c r="T16" s="107"/>
      <c r="U16" s="107"/>
      <c r="V16" s="107"/>
      <c r="W16" s="435"/>
      <c r="X16" s="29">
        <v>0.47</v>
      </c>
      <c r="Y16" s="34">
        <f t="shared" si="0"/>
        <v>2.0435582981545708</v>
      </c>
      <c r="Z16" s="34"/>
      <c r="AA16" s="34"/>
      <c r="AB16" s="79"/>
      <c r="AC16" s="121"/>
      <c r="AD16" s="111"/>
      <c r="AE16" s="112"/>
      <c r="AF16" s="14" t="s">
        <v>148</v>
      </c>
      <c r="AG16" s="1" t="s">
        <v>115</v>
      </c>
      <c r="AH16" s="5">
        <f>AVERAGE(M14:M24)</f>
        <v>20.985714285714288</v>
      </c>
      <c r="AK16" s="43"/>
      <c r="AL16" s="43"/>
      <c r="AM16" s="141" t="s">
        <v>141</v>
      </c>
      <c r="AN16" s="140">
        <f>AVERAGE(AN14:AN15)</f>
        <v>1.3075907826211028</v>
      </c>
      <c r="AO16" s="43"/>
      <c r="AP16" s="43"/>
      <c r="AQ16" s="141" t="s">
        <v>141</v>
      </c>
      <c r="AR16" s="140">
        <f>AVERAGE(AR14:AR15)</f>
        <v>4.4310854776693285</v>
      </c>
    </row>
    <row r="17" spans="1:48" x14ac:dyDescent="0.2">
      <c r="A17" s="3" t="s">
        <v>116</v>
      </c>
      <c r="B17" s="159" t="s">
        <v>117</v>
      </c>
      <c r="C17" s="56"/>
      <c r="D17" s="56"/>
      <c r="E17" s="28"/>
      <c r="F17" s="13" t="s">
        <v>118</v>
      </c>
      <c r="G17" s="146" t="s">
        <v>149</v>
      </c>
      <c r="H17" s="169">
        <v>100</v>
      </c>
      <c r="I17" s="19">
        <v>8</v>
      </c>
      <c r="J17" s="125" t="s">
        <v>150</v>
      </c>
      <c r="K17" s="16">
        <v>8.67</v>
      </c>
      <c r="L17" s="16">
        <v>7.35</v>
      </c>
      <c r="M17" s="19">
        <v>19.3</v>
      </c>
      <c r="N17" s="18">
        <v>0.53800000000000003</v>
      </c>
      <c r="O17" s="44">
        <v>351</v>
      </c>
      <c r="P17" s="162">
        <v>0.36</v>
      </c>
      <c r="Q17" s="162"/>
      <c r="R17" s="162"/>
      <c r="S17" s="162"/>
      <c r="T17" s="162"/>
      <c r="U17" s="162"/>
      <c r="V17" s="162"/>
      <c r="W17" s="435"/>
      <c r="X17" s="78">
        <v>1.07</v>
      </c>
      <c r="Y17" s="157">
        <f t="shared" si="0"/>
        <v>4.6523561255859383</v>
      </c>
      <c r="Z17" s="157"/>
      <c r="AA17" s="157"/>
      <c r="AB17" s="79"/>
      <c r="AC17" s="121">
        <v>0.2</v>
      </c>
      <c r="AD17" s="111" t="s">
        <v>145</v>
      </c>
      <c r="AE17" s="112" t="s">
        <v>145</v>
      </c>
      <c r="AF17" s="17"/>
      <c r="AG17" s="4" t="s">
        <v>119</v>
      </c>
      <c r="AH17" s="7">
        <f>AVERAGE(N14:N24)</f>
        <v>0.48657142857142865</v>
      </c>
      <c r="AK17" s="50"/>
      <c r="AL17" s="43"/>
      <c r="AM17" s="43"/>
      <c r="AN17" s="43"/>
      <c r="AO17" s="43"/>
      <c r="AP17" s="43"/>
      <c r="AQ17" s="43"/>
      <c r="AR17" s="43"/>
    </row>
    <row r="18" spans="1:48" ht="18" x14ac:dyDescent="0.2">
      <c r="A18" s="50" t="s">
        <v>120</v>
      </c>
      <c r="B18" s="56" t="s">
        <v>121</v>
      </c>
      <c r="C18" s="56"/>
      <c r="D18" s="56"/>
      <c r="E18" s="28"/>
      <c r="F18" s="520" t="s">
        <v>151</v>
      </c>
      <c r="G18" s="99"/>
      <c r="H18" s="167"/>
      <c r="I18" s="212"/>
      <c r="J18" s="126"/>
      <c r="K18" s="16"/>
      <c r="L18" s="16"/>
      <c r="M18" s="19"/>
      <c r="N18" s="18"/>
      <c r="O18" s="163"/>
      <c r="P18" s="107"/>
      <c r="Q18" s="107"/>
      <c r="R18" s="107"/>
      <c r="S18" s="107"/>
      <c r="T18" s="107"/>
      <c r="U18" s="107"/>
      <c r="V18" s="107"/>
      <c r="W18" s="435"/>
      <c r="X18" s="78"/>
      <c r="Y18" s="34"/>
      <c r="Z18" s="34"/>
      <c r="AA18" s="34"/>
      <c r="AB18" s="79"/>
      <c r="AC18" s="121"/>
      <c r="AD18" s="111"/>
      <c r="AE18" s="112"/>
      <c r="AF18" s="15"/>
      <c r="AG18" s="24" t="s">
        <v>123</v>
      </c>
      <c r="AH18" s="25">
        <f>AVERAGE(P14:P24)</f>
        <v>6.25E-2</v>
      </c>
      <c r="AI18"/>
      <c r="AK18" s="43"/>
      <c r="AL18" s="43"/>
      <c r="AM18" s="43"/>
      <c r="AN18" s="43"/>
      <c r="AO18" s="43"/>
      <c r="AP18" s="43"/>
      <c r="AQ18" s="144" t="s">
        <v>152</v>
      </c>
      <c r="AR18" s="145">
        <f>(AR10+AR14+AR15)/3</f>
        <v>4.3479963790522786</v>
      </c>
    </row>
    <row r="19" spans="1:48" x14ac:dyDescent="0.2">
      <c r="A19" s="3" t="s">
        <v>124</v>
      </c>
      <c r="B19" s="159" t="s">
        <v>125</v>
      </c>
      <c r="C19" s="56"/>
      <c r="D19" s="56"/>
      <c r="E19" s="28"/>
      <c r="F19" s="13" t="s">
        <v>153</v>
      </c>
      <c r="G19" s="76">
        <v>58</v>
      </c>
      <c r="H19" s="166">
        <v>58</v>
      </c>
      <c r="I19" s="19">
        <v>0</v>
      </c>
      <c r="J19" s="125" t="s">
        <v>150</v>
      </c>
      <c r="K19" s="16">
        <v>8.69</v>
      </c>
      <c r="L19" s="96">
        <f>(7.22+7.54)/2</f>
        <v>7.38</v>
      </c>
      <c r="M19" s="19">
        <v>16</v>
      </c>
      <c r="N19" s="18">
        <v>0.51700000000000002</v>
      </c>
      <c r="O19" s="163">
        <v>336</v>
      </c>
      <c r="P19" s="107">
        <v>0.02</v>
      </c>
      <c r="Q19" s="107"/>
      <c r="R19" s="107"/>
      <c r="S19" s="107"/>
      <c r="T19" s="107"/>
      <c r="U19" s="107"/>
      <c r="V19" s="107"/>
      <c r="W19" s="435"/>
      <c r="X19" s="29">
        <v>1.24</v>
      </c>
      <c r="Y19" s="157">
        <f>X19*$AR$18</f>
        <v>5.3915155100248251</v>
      </c>
      <c r="Z19" s="157"/>
      <c r="AA19" s="157"/>
      <c r="AB19" s="79"/>
      <c r="AC19" s="121">
        <v>0.1</v>
      </c>
      <c r="AD19" s="111" t="s">
        <v>145</v>
      </c>
      <c r="AE19" s="112" t="s">
        <v>145</v>
      </c>
      <c r="AF19" s="95" t="s">
        <v>154</v>
      </c>
      <c r="AG19" s="26" t="s">
        <v>127</v>
      </c>
      <c r="AH19" s="27">
        <f>AVERAGE(X14:X24)</f>
        <v>0.84125000000000005</v>
      </c>
      <c r="AI19"/>
      <c r="AK19" s="43"/>
      <c r="AL19" s="43"/>
      <c r="AM19" s="43"/>
      <c r="AN19" s="43"/>
      <c r="AO19" s="43"/>
      <c r="AP19" s="43"/>
      <c r="AQ19" s="43"/>
      <c r="AR19" s="43"/>
    </row>
    <row r="20" spans="1:48" x14ac:dyDescent="0.2">
      <c r="A20" s="50" t="s">
        <v>128</v>
      </c>
      <c r="B20" s="55" t="s">
        <v>129</v>
      </c>
      <c r="D20" s="55"/>
      <c r="E20" s="28"/>
      <c r="F20" s="13"/>
      <c r="G20" s="76"/>
      <c r="H20" s="166"/>
      <c r="I20" s="19"/>
      <c r="J20" s="125"/>
      <c r="K20" s="16"/>
      <c r="L20" s="16"/>
      <c r="M20" s="520"/>
      <c r="N20" s="520"/>
      <c r="O20" s="163"/>
      <c r="P20" s="107"/>
      <c r="Q20" s="107"/>
      <c r="R20" s="107"/>
      <c r="S20" s="107"/>
      <c r="T20" s="107"/>
      <c r="U20" s="107"/>
      <c r="V20" s="107"/>
      <c r="W20" s="435"/>
      <c r="X20" s="78"/>
      <c r="Y20" s="34"/>
      <c r="Z20" s="34"/>
      <c r="AA20" s="34"/>
      <c r="AB20" s="79"/>
      <c r="AC20" s="121"/>
      <c r="AD20" s="111"/>
      <c r="AE20" s="112"/>
      <c r="AF20" s="14"/>
      <c r="AG20"/>
      <c r="AH20"/>
      <c r="AI20"/>
      <c r="AK20" s="141" t="s">
        <v>155</v>
      </c>
      <c r="AL20" s="80" t="s">
        <v>156</v>
      </c>
      <c r="AM20" s="80" t="s">
        <v>157</v>
      </c>
      <c r="AN20" s="520" t="s">
        <v>158</v>
      </c>
      <c r="AO20" s="43"/>
      <c r="AP20" s="43"/>
      <c r="AQ20" s="43"/>
      <c r="AR20" s="43"/>
    </row>
    <row r="21" spans="1:48" s="2" customFormat="1" x14ac:dyDescent="0.2">
      <c r="A21" s="3" t="s">
        <v>134</v>
      </c>
      <c r="B21" s="54" t="s">
        <v>135</v>
      </c>
      <c r="C21" s="54"/>
      <c r="D21" s="54"/>
      <c r="E21" s="28"/>
      <c r="F21" s="13"/>
      <c r="G21" s="76"/>
      <c r="H21" s="166"/>
      <c r="I21" s="19"/>
      <c r="J21" s="125"/>
      <c r="K21" s="16"/>
      <c r="L21" s="16"/>
      <c r="N21" s="18"/>
      <c r="O21" s="163"/>
      <c r="P21" s="107"/>
      <c r="Q21" s="107"/>
      <c r="R21" s="107"/>
      <c r="S21" s="107"/>
      <c r="T21" s="107"/>
      <c r="U21" s="107"/>
      <c r="V21" s="107"/>
      <c r="W21" s="435"/>
      <c r="X21" s="78"/>
      <c r="Y21" s="34"/>
      <c r="Z21" s="34"/>
      <c r="AA21" s="34"/>
      <c r="AB21" s="79"/>
      <c r="AC21" s="121"/>
      <c r="AD21" s="111"/>
      <c r="AE21" s="112"/>
      <c r="AF21" s="14"/>
      <c r="AG21"/>
      <c r="AH21"/>
      <c r="AI21"/>
      <c r="AJ21" s="1"/>
      <c r="AK21" s="147" t="s">
        <v>159</v>
      </c>
      <c r="AL21" s="3">
        <v>8</v>
      </c>
      <c r="AM21" s="152">
        <v>30</v>
      </c>
      <c r="AN21" s="3">
        <v>85</v>
      </c>
      <c r="AO21" s="152" t="s">
        <v>160</v>
      </c>
      <c r="AP21" s="3"/>
      <c r="AQ21" s="149"/>
      <c r="AR21" s="43"/>
    </row>
    <row r="22" spans="1:48" x14ac:dyDescent="0.2">
      <c r="A22" s="3" t="s">
        <v>137</v>
      </c>
      <c r="B22" s="56" t="s">
        <v>138</v>
      </c>
      <c r="C22" s="56"/>
      <c r="D22" s="56"/>
      <c r="E22" s="28"/>
      <c r="F22" s="13"/>
      <c r="G22" s="76">
        <v>2</v>
      </c>
      <c r="H22" s="166">
        <v>2</v>
      </c>
      <c r="I22" s="19">
        <v>2.5</v>
      </c>
      <c r="J22" s="125" t="s">
        <v>150</v>
      </c>
      <c r="K22" s="16">
        <v>8.8699999999999992</v>
      </c>
      <c r="L22" s="16">
        <v>5.61</v>
      </c>
      <c r="M22" s="19">
        <v>23.8</v>
      </c>
      <c r="N22" s="18">
        <v>0.39700000000000002</v>
      </c>
      <c r="O22" s="163">
        <v>258</v>
      </c>
      <c r="P22" s="107">
        <v>0.01</v>
      </c>
      <c r="Q22" s="107"/>
      <c r="R22" s="107"/>
      <c r="S22" s="107"/>
      <c r="T22" s="107"/>
      <c r="U22" s="107"/>
      <c r="V22" s="107"/>
      <c r="W22" s="435"/>
      <c r="X22" s="78">
        <v>0.35</v>
      </c>
      <c r="Y22" s="34">
        <f t="shared" ref="Y22:Y30" si="1">X22*$AR$18</f>
        <v>1.5217987326682973</v>
      </c>
      <c r="Z22" s="34"/>
      <c r="AA22" s="34"/>
      <c r="AB22" s="79"/>
      <c r="AC22" s="121" t="s">
        <v>145</v>
      </c>
      <c r="AD22" s="111" t="s">
        <v>145</v>
      </c>
      <c r="AE22" s="112" t="s">
        <v>145</v>
      </c>
      <c r="AF22" s="14"/>
      <c r="AG22"/>
      <c r="AH22"/>
      <c r="AI22"/>
      <c r="AK22" s="147" t="s">
        <v>161</v>
      </c>
      <c r="AL22" s="3">
        <v>661</v>
      </c>
      <c r="AM22" s="148">
        <v>753</v>
      </c>
      <c r="AN22" s="3">
        <v>1875</v>
      </c>
      <c r="AO22" s="148" t="s">
        <v>160</v>
      </c>
      <c r="AP22" s="153">
        <v>3</v>
      </c>
      <c r="AQ22" s="154" t="s">
        <v>162</v>
      </c>
      <c r="AR22" s="43"/>
    </row>
    <row r="23" spans="1:48" x14ac:dyDescent="0.2">
      <c r="A23" s="3" t="s">
        <v>139</v>
      </c>
      <c r="B23" s="56" t="s">
        <v>140</v>
      </c>
      <c r="C23" s="56"/>
      <c r="D23" s="56"/>
      <c r="E23" s="28"/>
      <c r="F23" s="13"/>
      <c r="G23" s="76">
        <v>0</v>
      </c>
      <c r="H23" s="166">
        <v>0</v>
      </c>
      <c r="I23" s="19">
        <v>2</v>
      </c>
      <c r="J23" s="125" t="s">
        <v>150</v>
      </c>
      <c r="K23" s="16">
        <v>9</v>
      </c>
      <c r="L23" s="16">
        <v>5.98</v>
      </c>
      <c r="M23" s="19">
        <v>24</v>
      </c>
      <c r="N23" s="18">
        <v>0.39700000000000002</v>
      </c>
      <c r="O23" s="163">
        <v>258</v>
      </c>
      <c r="P23" s="107">
        <v>0.01</v>
      </c>
      <c r="Q23" s="107"/>
      <c r="R23" s="107"/>
      <c r="S23" s="107"/>
      <c r="T23" s="107"/>
      <c r="U23" s="107"/>
      <c r="V23" s="107"/>
      <c r="W23" s="435"/>
      <c r="X23" s="78">
        <v>0.28999999999999998</v>
      </c>
      <c r="Y23" s="34">
        <f t="shared" si="1"/>
        <v>1.2609189499251607</v>
      </c>
      <c r="Z23" s="34"/>
      <c r="AA23" s="34"/>
      <c r="AB23" s="79"/>
      <c r="AC23" s="121" t="s">
        <v>145</v>
      </c>
      <c r="AD23" s="111">
        <v>0.01</v>
      </c>
      <c r="AE23" s="112">
        <f>AD23*1000</f>
        <v>10</v>
      </c>
      <c r="AF23" s="6"/>
      <c r="AG23"/>
      <c r="AH23"/>
      <c r="AK23" s="150" t="s">
        <v>163</v>
      </c>
      <c r="AL23" s="148">
        <v>1.7</v>
      </c>
      <c r="AM23" s="152">
        <v>4.7</v>
      </c>
      <c r="AN23" s="3">
        <v>14.3</v>
      </c>
      <c r="AO23" s="152" t="s">
        <v>160</v>
      </c>
      <c r="AP23" s="3"/>
      <c r="AQ23" s="149"/>
      <c r="AR23" s="43"/>
    </row>
    <row r="24" spans="1:48" x14ac:dyDescent="0.2">
      <c r="A24" s="65" t="s">
        <v>142</v>
      </c>
      <c r="B24" s="90" t="s">
        <v>143</v>
      </c>
      <c r="C24" s="90"/>
      <c r="D24" s="90"/>
      <c r="E24" s="66"/>
      <c r="F24" s="67"/>
      <c r="G24" s="84">
        <v>0</v>
      </c>
      <c r="H24" s="168">
        <v>0</v>
      </c>
      <c r="I24" s="82">
        <v>4</v>
      </c>
      <c r="J24" s="127" t="s">
        <v>150</v>
      </c>
      <c r="K24" s="81">
        <v>8.8800000000000008</v>
      </c>
      <c r="L24" s="81">
        <v>5.78</v>
      </c>
      <c r="M24" s="82">
        <v>24.3</v>
      </c>
      <c r="N24" s="83">
        <v>0.39600000000000002</v>
      </c>
      <c r="O24" s="224">
        <v>257</v>
      </c>
      <c r="P24" s="108">
        <v>0</v>
      </c>
      <c r="Q24" s="108"/>
      <c r="R24" s="108"/>
      <c r="S24" s="108"/>
      <c r="T24" s="108"/>
      <c r="U24" s="108"/>
      <c r="V24" s="108"/>
      <c r="W24" s="437"/>
      <c r="X24" s="86">
        <v>0.27</v>
      </c>
      <c r="Y24" s="70">
        <f t="shared" si="1"/>
        <v>1.1739590223441154</v>
      </c>
      <c r="Z24" s="70"/>
      <c r="AA24" s="70"/>
      <c r="AB24" s="87">
        <v>1.75</v>
      </c>
      <c r="AC24" s="122">
        <v>0.2</v>
      </c>
      <c r="AD24" s="113">
        <v>0.01</v>
      </c>
      <c r="AE24" s="114">
        <f>AD24*1000</f>
        <v>10</v>
      </c>
      <c r="AF24" s="88"/>
      <c r="AG24" s="85"/>
      <c r="AH24" s="85"/>
      <c r="AK24" s="150" t="s">
        <v>164</v>
      </c>
      <c r="AL24" s="151">
        <v>4.2</v>
      </c>
      <c r="AM24" s="151">
        <v>16.100000000000001</v>
      </c>
      <c r="AN24" s="3">
        <v>42.6</v>
      </c>
      <c r="AO24" s="148" t="s">
        <v>160</v>
      </c>
      <c r="AP24" s="3"/>
      <c r="AQ24" s="149"/>
      <c r="AR24" s="43"/>
    </row>
    <row r="25" spans="1:48" x14ac:dyDescent="0.2">
      <c r="A25" s="3" t="s">
        <v>104</v>
      </c>
      <c r="B25" s="158" t="s">
        <v>105</v>
      </c>
      <c r="C25" s="54"/>
      <c r="D25" s="54"/>
      <c r="E25" s="28">
        <v>0.45833333333333331</v>
      </c>
      <c r="F25" s="164">
        <v>42276</v>
      </c>
      <c r="G25" s="76">
        <v>8</v>
      </c>
      <c r="H25" s="166">
        <v>8</v>
      </c>
      <c r="I25" s="19">
        <v>2</v>
      </c>
      <c r="J25" s="123" t="s">
        <v>150</v>
      </c>
      <c r="K25" s="16">
        <v>5.75</v>
      </c>
      <c r="L25" s="16">
        <v>5.08</v>
      </c>
      <c r="M25" s="19">
        <v>16.14</v>
      </c>
      <c r="N25" s="18">
        <v>0.60199999999999998</v>
      </c>
      <c r="O25" s="163">
        <v>392</v>
      </c>
      <c r="P25" s="107">
        <v>1.04</v>
      </c>
      <c r="Q25" s="107"/>
      <c r="R25" s="107"/>
      <c r="S25" s="107"/>
      <c r="T25" s="107"/>
      <c r="U25" s="107"/>
      <c r="V25" s="107"/>
      <c r="W25" s="435"/>
      <c r="X25" s="29">
        <v>6.93</v>
      </c>
      <c r="Y25" s="157">
        <f t="shared" si="1"/>
        <v>30.13161490683229</v>
      </c>
      <c r="Z25" s="157"/>
      <c r="AA25" s="157"/>
      <c r="AB25" s="94">
        <v>0.1</v>
      </c>
      <c r="AC25" s="121">
        <v>1.6</v>
      </c>
      <c r="AD25" s="115">
        <v>2.6600000000000002E-2</v>
      </c>
      <c r="AE25" s="155">
        <v>26.6</v>
      </c>
      <c r="AF25" s="14" t="s">
        <v>165</v>
      </c>
      <c r="AG25" s="8" t="s">
        <v>107</v>
      </c>
      <c r="AH25" s="9">
        <f>AVERAGE(K25:K35)</f>
        <v>7.8337500000000002</v>
      </c>
    </row>
    <row r="26" spans="1:48" x14ac:dyDescent="0.2">
      <c r="A26" s="3" t="s">
        <v>108</v>
      </c>
      <c r="B26" s="159" t="s">
        <v>109</v>
      </c>
      <c r="C26" s="56"/>
      <c r="D26" s="56"/>
      <c r="E26" s="28"/>
      <c r="F26" s="76">
        <v>42276</v>
      </c>
      <c r="G26" s="146">
        <v>111</v>
      </c>
      <c r="H26" s="169">
        <v>111</v>
      </c>
      <c r="I26" s="19">
        <v>1</v>
      </c>
      <c r="J26" s="124" t="s">
        <v>150</v>
      </c>
      <c r="K26" s="16">
        <v>8.0399999999999991</v>
      </c>
      <c r="L26" s="16">
        <v>8.8800000000000008</v>
      </c>
      <c r="M26" s="19">
        <v>19.96</v>
      </c>
      <c r="N26" s="18">
        <v>0.68</v>
      </c>
      <c r="O26" s="163">
        <v>441</v>
      </c>
      <c r="P26" s="107">
        <v>0</v>
      </c>
      <c r="Q26" s="107"/>
      <c r="R26" s="107"/>
      <c r="S26" s="107"/>
      <c r="T26" s="107"/>
      <c r="U26" s="107"/>
      <c r="V26" s="107"/>
      <c r="W26" s="435"/>
      <c r="X26" s="29">
        <v>0.67</v>
      </c>
      <c r="Y26" s="34">
        <f t="shared" si="1"/>
        <v>2.9131575739650271</v>
      </c>
      <c r="Z26" s="34"/>
      <c r="AA26" s="34"/>
      <c r="AB26" s="79"/>
      <c r="AC26" s="121">
        <v>1.1000000000000001</v>
      </c>
      <c r="AD26" s="115">
        <v>1.01E-2</v>
      </c>
      <c r="AE26" s="112">
        <v>10.1</v>
      </c>
      <c r="AF26" s="14"/>
      <c r="AG26" s="10" t="s">
        <v>110</v>
      </c>
      <c r="AH26" s="11">
        <f>AVERAGE(L25:L35)</f>
        <v>9.932500000000001</v>
      </c>
    </row>
    <row r="27" spans="1:48" x14ac:dyDescent="0.2">
      <c r="A27" s="3" t="s">
        <v>111</v>
      </c>
      <c r="B27" s="56" t="s">
        <v>112</v>
      </c>
      <c r="C27" s="56"/>
      <c r="D27" s="56"/>
      <c r="E27" s="28"/>
      <c r="F27" s="13" t="s">
        <v>113</v>
      </c>
      <c r="G27" s="76"/>
      <c r="H27" s="166"/>
      <c r="I27" s="19"/>
      <c r="J27" s="125"/>
      <c r="K27" s="91">
        <v>8.0399999999999991</v>
      </c>
      <c r="L27" s="16">
        <v>10.029999999999999</v>
      </c>
      <c r="M27" s="19">
        <v>20.100000000000001</v>
      </c>
      <c r="N27" s="18">
        <v>0.39100000000000001</v>
      </c>
      <c r="O27" s="163">
        <v>254</v>
      </c>
      <c r="P27" s="107">
        <v>0.04</v>
      </c>
      <c r="Q27" s="107"/>
      <c r="R27" s="107"/>
      <c r="S27" s="107"/>
      <c r="T27" s="107"/>
      <c r="U27" s="107"/>
      <c r="V27" s="107"/>
      <c r="W27" s="435"/>
      <c r="X27" s="29">
        <v>0.24</v>
      </c>
      <c r="Y27" s="34">
        <f t="shared" si="1"/>
        <v>1.0435191309725469</v>
      </c>
      <c r="Z27" s="34"/>
      <c r="AA27" s="34"/>
      <c r="AB27" s="79"/>
      <c r="AC27" s="121"/>
      <c r="AD27" s="116"/>
      <c r="AE27" s="117"/>
      <c r="AF27" s="14"/>
      <c r="AG27" s="1" t="s">
        <v>115</v>
      </c>
      <c r="AH27" s="5">
        <f>AVERAGE(M25:M35)</f>
        <v>19.112499999999997</v>
      </c>
    </row>
    <row r="28" spans="1:48" x14ac:dyDescent="0.2">
      <c r="A28" s="3" t="s">
        <v>116</v>
      </c>
      <c r="B28" s="159" t="s">
        <v>117</v>
      </c>
      <c r="C28" s="56"/>
      <c r="D28" s="56"/>
      <c r="E28" s="28"/>
      <c r="F28" s="13" t="s">
        <v>122</v>
      </c>
      <c r="G28" s="76">
        <v>2</v>
      </c>
      <c r="H28" s="166">
        <v>2</v>
      </c>
      <c r="I28" s="19">
        <v>5</v>
      </c>
      <c r="J28" s="125" t="s">
        <v>150</v>
      </c>
      <c r="K28" s="16">
        <v>8.83</v>
      </c>
      <c r="L28" s="211">
        <v>16.38</v>
      </c>
      <c r="M28" s="19">
        <v>19.5</v>
      </c>
      <c r="N28" s="18">
        <v>0.47699999999999998</v>
      </c>
      <c r="O28" s="44">
        <v>309</v>
      </c>
      <c r="P28" s="162">
        <v>0.33</v>
      </c>
      <c r="Q28" s="162"/>
      <c r="R28" s="162"/>
      <c r="S28" s="162"/>
      <c r="T28" s="162"/>
      <c r="U28" s="162"/>
      <c r="V28" s="162"/>
      <c r="W28" s="435"/>
      <c r="X28" s="78">
        <v>1.66</v>
      </c>
      <c r="Y28" s="157">
        <f t="shared" si="1"/>
        <v>7.2176739892267818</v>
      </c>
      <c r="Z28" s="157"/>
      <c r="AA28" s="157"/>
      <c r="AB28" s="79"/>
      <c r="AC28" s="121">
        <v>0.2</v>
      </c>
      <c r="AD28" s="115">
        <v>6.3699999999999998E-3</v>
      </c>
      <c r="AE28" s="112">
        <v>6.37</v>
      </c>
      <c r="AF28" s="92" t="s">
        <v>166</v>
      </c>
      <c r="AG28" s="4" t="s">
        <v>119</v>
      </c>
      <c r="AH28" s="7">
        <f>AVERAGE(N25:N35)</f>
        <v>0.48124999999999996</v>
      </c>
      <c r="AI28"/>
      <c r="AJ28" s="8"/>
      <c r="AK28" s="213" t="s">
        <v>167</v>
      </c>
      <c r="AL28" s="8"/>
      <c r="AN28" s="3"/>
      <c r="AO28" s="148"/>
      <c r="AU28" s="3" t="s">
        <v>104</v>
      </c>
      <c r="AV28" s="76">
        <v>30</v>
      </c>
    </row>
    <row r="29" spans="1:48" ht="18" x14ac:dyDescent="0.2">
      <c r="A29" s="50" t="s">
        <v>120</v>
      </c>
      <c r="B29" s="56" t="s">
        <v>121</v>
      </c>
      <c r="C29" s="56"/>
      <c r="D29" s="56"/>
      <c r="E29" s="28"/>
      <c r="F29" s="520" t="s">
        <v>151</v>
      </c>
      <c r="G29" s="99"/>
      <c r="H29" s="167"/>
      <c r="I29" s="212"/>
      <c r="J29" s="126"/>
      <c r="K29" s="16"/>
      <c r="L29" s="16"/>
      <c r="M29" s="19"/>
      <c r="N29" s="18"/>
      <c r="O29" s="163"/>
      <c r="P29" s="107">
        <v>0.04</v>
      </c>
      <c r="Q29" s="107"/>
      <c r="R29" s="107"/>
      <c r="S29" s="107"/>
      <c r="T29" s="107"/>
      <c r="U29" s="107"/>
      <c r="V29" s="107"/>
      <c r="W29" s="435"/>
      <c r="X29" s="78">
        <v>0.34</v>
      </c>
      <c r="Y29" s="34">
        <f t="shared" si="1"/>
        <v>1.4783187688777748</v>
      </c>
      <c r="Z29" s="34"/>
      <c r="AA29" s="34"/>
      <c r="AB29" s="79">
        <v>2.5499999999999998</v>
      </c>
      <c r="AC29" s="121"/>
      <c r="AD29" s="116"/>
      <c r="AE29" s="117"/>
      <c r="AF29" s="15"/>
      <c r="AG29" s="24" t="s">
        <v>123</v>
      </c>
      <c r="AH29" s="25">
        <f>AVERAGE(P25:P35)</f>
        <v>0.2055555555555556</v>
      </c>
      <c r="AJ29" s="8"/>
      <c r="AK29" s="213"/>
      <c r="AL29" s="217" t="s">
        <v>168</v>
      </c>
      <c r="AM29" s="218" t="s">
        <v>169</v>
      </c>
      <c r="AS29" s="43"/>
      <c r="AU29" s="3" t="s">
        <v>108</v>
      </c>
      <c r="AV29" s="76">
        <v>7</v>
      </c>
    </row>
    <row r="30" spans="1:48" x14ac:dyDescent="0.2">
      <c r="A30" s="3" t="s">
        <v>124</v>
      </c>
      <c r="B30" s="159" t="s">
        <v>125</v>
      </c>
      <c r="C30" s="56"/>
      <c r="D30" s="56"/>
      <c r="E30" s="28"/>
      <c r="F30" s="13" t="s">
        <v>153</v>
      </c>
      <c r="G30" s="146">
        <v>152</v>
      </c>
      <c r="H30" s="169">
        <v>152</v>
      </c>
      <c r="I30" s="19">
        <v>1</v>
      </c>
      <c r="J30" s="125" t="s">
        <v>144</v>
      </c>
      <c r="K30" s="16">
        <v>7.78</v>
      </c>
      <c r="L30" s="77">
        <v>8.07</v>
      </c>
      <c r="M30" s="19">
        <v>16.899999999999999</v>
      </c>
      <c r="N30" s="18">
        <v>0.52</v>
      </c>
      <c r="O30" s="163">
        <v>341</v>
      </c>
      <c r="P30" s="162">
        <v>0.28999999999999998</v>
      </c>
      <c r="Q30" s="162"/>
      <c r="R30" s="162"/>
      <c r="S30" s="162"/>
      <c r="T30" s="162"/>
      <c r="U30" s="162"/>
      <c r="V30" s="162"/>
      <c r="W30" s="435"/>
      <c r="X30" s="29">
        <v>3.85</v>
      </c>
      <c r="Y30" s="157">
        <f t="shared" si="1"/>
        <v>16.739786059351275</v>
      </c>
      <c r="Z30" s="157"/>
      <c r="AA30" s="157"/>
      <c r="AB30" s="79"/>
      <c r="AC30" s="121">
        <v>0.1</v>
      </c>
      <c r="AD30" s="115">
        <v>3.56E-2</v>
      </c>
      <c r="AE30" s="155">
        <v>35.6</v>
      </c>
      <c r="AF30" s="89" t="s">
        <v>170</v>
      </c>
      <c r="AG30" s="26" t="s">
        <v>127</v>
      </c>
      <c r="AH30" s="27">
        <f>AVERAGE(X25:X35)</f>
        <v>1.6555555555555554</v>
      </c>
      <c r="AJ30" s="8"/>
      <c r="AK30" s="214" t="s">
        <v>171</v>
      </c>
      <c r="AL30" s="215" t="s">
        <v>172</v>
      </c>
      <c r="AS30" s="43"/>
      <c r="AU30" s="3" t="s">
        <v>116</v>
      </c>
      <c r="AV30" s="146">
        <v>100</v>
      </c>
    </row>
    <row r="31" spans="1:48" x14ac:dyDescent="0.2">
      <c r="A31" s="50" t="s">
        <v>128</v>
      </c>
      <c r="B31" s="55" t="s">
        <v>129</v>
      </c>
      <c r="D31" s="55"/>
      <c r="E31" s="28"/>
      <c r="F31" s="13"/>
      <c r="G31" s="76"/>
      <c r="H31" s="166"/>
      <c r="I31" s="19"/>
      <c r="J31" s="125"/>
      <c r="K31" s="16"/>
      <c r="L31" s="16"/>
      <c r="M31" s="520"/>
      <c r="N31" s="520"/>
      <c r="O31" s="163"/>
      <c r="P31" s="107"/>
      <c r="Q31" s="107"/>
      <c r="R31" s="107"/>
      <c r="S31" s="107"/>
      <c r="T31" s="107"/>
      <c r="U31" s="107"/>
      <c r="V31" s="107"/>
      <c r="W31" s="435"/>
      <c r="X31" s="78"/>
      <c r="Y31" s="34"/>
      <c r="Z31" s="34"/>
      <c r="AA31" s="34"/>
      <c r="AB31" s="79"/>
      <c r="AC31" s="121"/>
      <c r="AD31" s="116"/>
      <c r="AE31" s="117"/>
      <c r="AF31" s="14"/>
      <c r="AG31"/>
      <c r="AH31"/>
      <c r="AJ31" s="8"/>
      <c r="AK31" s="214" t="s">
        <v>173</v>
      </c>
      <c r="AL31" s="215" t="s">
        <v>174</v>
      </c>
      <c r="AS31"/>
      <c r="AU31" s="3" t="s">
        <v>124</v>
      </c>
      <c r="AV31" s="76">
        <v>58</v>
      </c>
    </row>
    <row r="32" spans="1:48" x14ac:dyDescent="0.2">
      <c r="A32" s="3" t="s">
        <v>134</v>
      </c>
      <c r="B32" s="54" t="s">
        <v>135</v>
      </c>
      <c r="C32" s="54"/>
      <c r="D32" s="54"/>
      <c r="E32" s="28"/>
      <c r="F32" s="13"/>
      <c r="G32" s="76"/>
      <c r="H32" s="166"/>
      <c r="I32" s="19"/>
      <c r="J32" s="125"/>
      <c r="K32" s="16"/>
      <c r="L32" s="16"/>
      <c r="M32" s="2"/>
      <c r="N32" s="18"/>
      <c r="O32" s="163"/>
      <c r="P32" s="107"/>
      <c r="Q32" s="107"/>
      <c r="R32" s="107"/>
      <c r="S32" s="107"/>
      <c r="T32" s="107"/>
      <c r="U32" s="107"/>
      <c r="V32" s="107"/>
      <c r="W32" s="435"/>
      <c r="X32" s="78"/>
      <c r="Y32" s="34"/>
      <c r="Z32" s="34"/>
      <c r="AA32" s="34"/>
      <c r="AB32" s="79"/>
      <c r="AC32" s="121"/>
      <c r="AD32" s="116"/>
      <c r="AE32" s="117"/>
      <c r="AF32" s="14"/>
      <c r="AG32"/>
      <c r="AH32"/>
      <c r="AJ32" s="8"/>
      <c r="AK32" s="214" t="s">
        <v>175</v>
      </c>
      <c r="AL32" s="215" t="s">
        <v>172</v>
      </c>
      <c r="AS32"/>
      <c r="AU32" s="3" t="s">
        <v>137</v>
      </c>
      <c r="AV32" s="76">
        <v>2</v>
      </c>
    </row>
    <row r="33" spans="1:63" x14ac:dyDescent="0.2">
      <c r="A33" s="3" t="s">
        <v>137</v>
      </c>
      <c r="B33" s="56" t="s">
        <v>138</v>
      </c>
      <c r="C33" s="56"/>
      <c r="D33" s="56"/>
      <c r="E33" s="28"/>
      <c r="F33" s="13"/>
      <c r="G33" s="76">
        <v>1</v>
      </c>
      <c r="H33" s="166">
        <v>1</v>
      </c>
      <c r="I33" s="19">
        <v>1</v>
      </c>
      <c r="J33" s="125"/>
      <c r="K33" s="16">
        <v>7.75</v>
      </c>
      <c r="L33" s="16">
        <v>10.54</v>
      </c>
      <c r="M33" s="19">
        <v>20</v>
      </c>
      <c r="N33" s="18">
        <v>0.39300000000000002</v>
      </c>
      <c r="O33" s="163">
        <v>256</v>
      </c>
      <c r="P33" s="107">
        <v>0.03</v>
      </c>
      <c r="Q33" s="107"/>
      <c r="R33" s="107"/>
      <c r="S33" s="107"/>
      <c r="T33" s="107"/>
      <c r="U33" s="107"/>
      <c r="V33" s="107"/>
      <c r="W33" s="435"/>
      <c r="X33" s="78">
        <v>0.35</v>
      </c>
      <c r="Y33" s="34">
        <f>X33*$AR$18</f>
        <v>1.5217987326682973</v>
      </c>
      <c r="Z33" s="34"/>
      <c r="AA33" s="34"/>
      <c r="AB33" s="79"/>
      <c r="AC33" s="121">
        <v>0.2</v>
      </c>
      <c r="AD33" s="115">
        <v>5.8499999999999993E-3</v>
      </c>
      <c r="AE33" s="112">
        <v>5.85</v>
      </c>
      <c r="AF33" s="14" t="s">
        <v>176</v>
      </c>
      <c r="AG33"/>
      <c r="AH33"/>
      <c r="AJ33" s="220"/>
      <c r="AK33" s="214" t="s">
        <v>177</v>
      </c>
      <c r="AL33" s="215" t="s">
        <v>172</v>
      </c>
      <c r="AN33"/>
      <c r="AO33"/>
      <c r="AS33" s="520"/>
      <c r="AT33" s="3"/>
      <c r="AU33" s="3" t="s">
        <v>139</v>
      </c>
      <c r="AV33" s="76">
        <v>0</v>
      </c>
    </row>
    <row r="34" spans="1:63" x14ac:dyDescent="0.2">
      <c r="A34" s="3" t="s">
        <v>139</v>
      </c>
      <c r="B34" s="56" t="s">
        <v>140</v>
      </c>
      <c r="C34" s="56"/>
      <c r="D34" s="56"/>
      <c r="E34" s="28"/>
      <c r="F34" s="13"/>
      <c r="G34" s="76">
        <v>1</v>
      </c>
      <c r="H34" s="166">
        <v>1</v>
      </c>
      <c r="I34" s="19">
        <v>1</v>
      </c>
      <c r="J34" s="125"/>
      <c r="K34" s="16">
        <v>8.25</v>
      </c>
      <c r="L34" s="16">
        <v>10.15</v>
      </c>
      <c r="M34" s="19">
        <v>20.2</v>
      </c>
      <c r="N34" s="18">
        <v>0.39400000000000002</v>
      </c>
      <c r="O34" s="163">
        <v>256</v>
      </c>
      <c r="P34" s="107">
        <v>0.03</v>
      </c>
      <c r="Q34" s="107"/>
      <c r="R34" s="107"/>
      <c r="S34" s="107"/>
      <c r="T34" s="107"/>
      <c r="U34" s="107"/>
      <c r="V34" s="107"/>
      <c r="W34" s="435"/>
      <c r="X34" s="78">
        <v>0.41</v>
      </c>
      <c r="Y34" s="34">
        <f>X34*$AR$18</f>
        <v>1.7826785154114342</v>
      </c>
      <c r="Z34" s="34"/>
      <c r="AA34" s="34"/>
      <c r="AB34" s="79"/>
      <c r="AC34" s="121">
        <v>0.2</v>
      </c>
      <c r="AD34" s="115">
        <v>5.5599999999999998E-3</v>
      </c>
      <c r="AE34" s="112">
        <v>5.56</v>
      </c>
      <c r="AF34" s="6" t="s">
        <v>178</v>
      </c>
      <c r="AG34"/>
      <c r="AH34"/>
      <c r="AJ34" s="220"/>
      <c r="AK34" s="214" t="s">
        <v>179</v>
      </c>
      <c r="AL34" s="215" t="s">
        <v>172</v>
      </c>
      <c r="AN34"/>
      <c r="AO34"/>
      <c r="AS34" s="43"/>
      <c r="AT34" s="3"/>
      <c r="AU34" s="65" t="s">
        <v>142</v>
      </c>
      <c r="AV34" s="84">
        <v>0</v>
      </c>
    </row>
    <row r="35" spans="1:63" x14ac:dyDescent="0.2">
      <c r="A35" s="65" t="s">
        <v>142</v>
      </c>
      <c r="B35" s="90" t="s">
        <v>143</v>
      </c>
      <c r="C35" s="90"/>
      <c r="D35" s="90"/>
      <c r="E35" s="66"/>
      <c r="F35" s="67"/>
      <c r="G35" s="84">
        <v>6</v>
      </c>
      <c r="H35" s="168">
        <v>6</v>
      </c>
      <c r="I35" s="82">
        <v>4</v>
      </c>
      <c r="J35" s="127" t="s">
        <v>150</v>
      </c>
      <c r="K35" s="81">
        <v>8.23</v>
      </c>
      <c r="L35" s="81">
        <v>10.33</v>
      </c>
      <c r="M35" s="82">
        <v>20.100000000000001</v>
      </c>
      <c r="N35" s="83">
        <v>0.39300000000000002</v>
      </c>
      <c r="O35" s="224">
        <v>256</v>
      </c>
      <c r="P35" s="108">
        <v>0.05</v>
      </c>
      <c r="Q35" s="108"/>
      <c r="R35" s="108"/>
      <c r="S35" s="108"/>
      <c r="T35" s="108"/>
      <c r="U35" s="108"/>
      <c r="V35" s="108"/>
      <c r="W35" s="437"/>
      <c r="X35" s="86">
        <v>0.45</v>
      </c>
      <c r="Y35" s="70">
        <f>X35*$AR$18</f>
        <v>1.9565983705735255</v>
      </c>
      <c r="Z35" s="70"/>
      <c r="AA35" s="70"/>
      <c r="AB35" s="87"/>
      <c r="AC35" s="122">
        <v>0.2</v>
      </c>
      <c r="AD35" s="118">
        <v>5.3299999999999997E-3</v>
      </c>
      <c r="AE35" s="114">
        <v>5.33</v>
      </c>
      <c r="AF35" s="88" t="s">
        <v>180</v>
      </c>
      <c r="AG35" s="85"/>
      <c r="AH35" s="85"/>
      <c r="AJ35" s="220"/>
      <c r="AK35" s="214" t="s">
        <v>181</v>
      </c>
      <c r="AL35" s="216" t="s">
        <v>172</v>
      </c>
      <c r="AM35" s="219">
        <v>0.41</v>
      </c>
      <c r="AN35"/>
      <c r="AO35"/>
      <c r="AS35" s="43"/>
      <c r="AT35" s="3"/>
      <c r="AU35" s="3" t="s">
        <v>104</v>
      </c>
      <c r="AV35" s="76">
        <v>8</v>
      </c>
      <c r="BK35"/>
    </row>
    <row r="36" spans="1:63" ht="18" x14ac:dyDescent="0.25">
      <c r="A36" s="43"/>
      <c r="B36" s="43"/>
      <c r="C36" s="93"/>
      <c r="D36" s="43"/>
      <c r="E36" s="141" t="s">
        <v>182</v>
      </c>
      <c r="F36" s="43" t="s">
        <v>183</v>
      </c>
      <c r="G36" s="43" t="s">
        <v>184</v>
      </c>
      <c r="H36" s="520"/>
      <c r="I36" s="43"/>
      <c r="J36" s="43"/>
      <c r="K36" s="43"/>
      <c r="L36" s="43"/>
      <c r="M36" s="43"/>
      <c r="N36" s="43"/>
      <c r="O36" s="380"/>
      <c r="P36" s="311"/>
      <c r="Q36" s="311"/>
      <c r="R36" s="311"/>
      <c r="S36" s="311"/>
      <c r="T36" s="311"/>
      <c r="U36" s="311"/>
      <c r="V36" s="311"/>
      <c r="W36" s="433"/>
      <c r="X36" s="323"/>
      <c r="Y36" s="323"/>
      <c r="Z36" s="323"/>
      <c r="AA36" s="323"/>
      <c r="AB36" s="80"/>
      <c r="AC36" s="80"/>
      <c r="AD36" s="156" t="s">
        <v>185</v>
      </c>
      <c r="AE36" s="43"/>
      <c r="AF36"/>
      <c r="AG36"/>
      <c r="AJ36" s="220"/>
      <c r="AK36" s="214" t="s">
        <v>186</v>
      </c>
      <c r="AL36" s="215" t="s">
        <v>172</v>
      </c>
      <c r="AN36"/>
      <c r="AO36"/>
      <c r="AS36" s="43"/>
      <c r="AT36" s="21"/>
      <c r="AU36" s="3" t="s">
        <v>108</v>
      </c>
      <c r="AV36" s="146">
        <v>111</v>
      </c>
      <c r="BJ36"/>
    </row>
    <row r="37" spans="1:63" x14ac:dyDescent="0.2">
      <c r="A37" s="43"/>
      <c r="B37" s="43"/>
      <c r="C37" s="93"/>
      <c r="D37" s="43"/>
      <c r="E37" s="43"/>
      <c r="F37" s="43" t="s">
        <v>187</v>
      </c>
      <c r="G37" s="43" t="s">
        <v>188</v>
      </c>
      <c r="H37" s="43"/>
      <c r="I37" s="43"/>
      <c r="J37" s="43"/>
      <c r="K37" s="43"/>
      <c r="L37" s="43"/>
      <c r="M37" s="43"/>
      <c r="N37" s="43"/>
      <c r="O37" s="380"/>
      <c r="P37" s="311"/>
      <c r="Q37" s="311"/>
      <c r="R37" s="311"/>
      <c r="S37" s="311"/>
      <c r="T37" s="311"/>
      <c r="U37" s="311"/>
      <c r="V37" s="311"/>
      <c r="W37" s="433"/>
      <c r="X37" s="323"/>
      <c r="Y37" s="323"/>
      <c r="Z37" s="323"/>
      <c r="AA37" s="323"/>
      <c r="AB37" s="80"/>
      <c r="AC37" s="80"/>
      <c r="AD37" s="156" t="s">
        <v>189</v>
      </c>
      <c r="AE37" s="43"/>
      <c r="AF37"/>
      <c r="AG37"/>
      <c r="AJ37" s="8"/>
      <c r="AK37" s="214" t="s">
        <v>190</v>
      </c>
      <c r="AL37" s="215" t="s">
        <v>172</v>
      </c>
      <c r="AN37"/>
      <c r="AO37"/>
      <c r="AS37" s="43"/>
      <c r="AT37" s="21"/>
      <c r="AU37" s="3" t="s">
        <v>116</v>
      </c>
      <c r="AV37" s="76">
        <v>2</v>
      </c>
      <c r="BJ37"/>
    </row>
    <row r="38" spans="1:63" x14ac:dyDescent="0.2">
      <c r="A38" s="43"/>
      <c r="B38" s="43"/>
      <c r="C38" s="9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0"/>
      <c r="P38" s="311"/>
      <c r="Q38" s="311"/>
      <c r="R38" s="311"/>
      <c r="S38" s="311"/>
      <c r="T38" s="311"/>
      <c r="U38" s="311"/>
      <c r="V38" s="311"/>
      <c r="W38" s="433"/>
      <c r="X38" s="323"/>
      <c r="Y38" s="323"/>
      <c r="Z38" s="323"/>
      <c r="AA38" s="323"/>
      <c r="AB38" s="80"/>
      <c r="AC38" s="80"/>
      <c r="AD38" s="80"/>
      <c r="AE38" s="43"/>
      <c r="AF38"/>
      <c r="AG38"/>
      <c r="AH38"/>
      <c r="AJ38" s="8"/>
      <c r="AK38" s="214" t="s">
        <v>191</v>
      </c>
      <c r="AL38" s="215" t="s">
        <v>172</v>
      </c>
      <c r="AN38"/>
      <c r="AO38"/>
      <c r="AS38" s="43"/>
      <c r="AT38" s="21"/>
      <c r="AU38" s="3" t="s">
        <v>124</v>
      </c>
      <c r="AV38" s="146">
        <v>152</v>
      </c>
      <c r="BJ38"/>
    </row>
    <row r="39" spans="1:63" x14ac:dyDescent="0.2">
      <c r="A39" s="282" t="s">
        <v>104</v>
      </c>
      <c r="B39" s="199" t="s">
        <v>192</v>
      </c>
      <c r="C39" s="182"/>
      <c r="D39" s="182"/>
      <c r="E39" s="183">
        <v>0.58333333333333337</v>
      </c>
      <c r="F39" s="184">
        <v>42635</v>
      </c>
      <c r="G39" s="185"/>
      <c r="H39" s="186"/>
      <c r="I39" s="185"/>
      <c r="J39" s="187"/>
      <c r="K39" s="188">
        <v>9.1199999999999992</v>
      </c>
      <c r="L39" s="188">
        <v>7.15</v>
      </c>
      <c r="M39" s="189">
        <v>23.9</v>
      </c>
      <c r="N39" s="190">
        <v>0.38400000000000001</v>
      </c>
      <c r="O39" s="381">
        <v>249</v>
      </c>
      <c r="P39" s="193">
        <v>1.42</v>
      </c>
      <c r="Q39" s="193"/>
      <c r="R39" s="193"/>
      <c r="S39" s="193"/>
      <c r="T39" s="193"/>
      <c r="U39" s="193"/>
      <c r="V39" s="193"/>
      <c r="W39" s="438"/>
      <c r="X39" s="191">
        <v>0.74</v>
      </c>
      <c r="Y39" s="192">
        <f>X39*$AR$18</f>
        <v>3.2175173204986862</v>
      </c>
      <c r="Z39" s="192"/>
      <c r="AA39" s="192"/>
      <c r="AB39" s="194"/>
      <c r="AC39" s="195"/>
      <c r="AD39" s="196"/>
      <c r="AE39" s="194"/>
      <c r="AF39" s="202" t="s">
        <v>193</v>
      </c>
      <c r="AG39" s="197" t="s">
        <v>107</v>
      </c>
      <c r="AH39" s="198">
        <f>AVERAGE(K39:K53)</f>
        <v>9.2255555555555571</v>
      </c>
      <c r="AJ39" s="8"/>
      <c r="AK39" s="214" t="s">
        <v>194</v>
      </c>
      <c r="AL39" s="215" t="s">
        <v>172</v>
      </c>
      <c r="AN39"/>
      <c r="AO39"/>
      <c r="AS39" s="43"/>
      <c r="AT39" s="21"/>
      <c r="AU39" s="3" t="s">
        <v>137</v>
      </c>
      <c r="AV39" s="76">
        <v>1</v>
      </c>
      <c r="BJ39"/>
    </row>
    <row r="40" spans="1:63" ht="15" customHeight="1" x14ac:dyDescent="0.2">
      <c r="A40" s="3"/>
      <c r="B40" s="200" t="s">
        <v>195</v>
      </c>
      <c r="C40" s="54"/>
      <c r="D40" s="54"/>
      <c r="E40" s="28"/>
      <c r="F40" s="76">
        <v>42635</v>
      </c>
      <c r="G40" s="76"/>
      <c r="H40" s="166"/>
      <c r="I40" s="76"/>
      <c r="J40" s="123"/>
      <c r="K40" s="16">
        <v>9.2799999999999994</v>
      </c>
      <c r="L40" s="16">
        <v>4.43</v>
      </c>
      <c r="M40" s="19">
        <v>24.4</v>
      </c>
      <c r="N40" s="18">
        <v>0.378</v>
      </c>
      <c r="O40" s="163">
        <v>245</v>
      </c>
      <c r="P40" s="107">
        <v>0.97</v>
      </c>
      <c r="Q40" s="107"/>
      <c r="R40" s="107"/>
      <c r="S40" s="107"/>
      <c r="T40" s="107"/>
      <c r="U40" s="107"/>
      <c r="V40" s="107"/>
      <c r="W40" s="435"/>
      <c r="X40" s="29">
        <v>0.61</v>
      </c>
      <c r="Y40" s="34"/>
      <c r="Z40" s="34"/>
      <c r="AA40" s="34"/>
      <c r="AB40" s="206"/>
      <c r="AC40" s="148"/>
      <c r="AD40" s="207"/>
      <c r="AE40" s="206"/>
      <c r="AF40" s="17" t="s">
        <v>196</v>
      </c>
      <c r="AG40" s="10" t="s">
        <v>110</v>
      </c>
      <c r="AH40" s="11">
        <f>AVERAGE(L39:L53)</f>
        <v>5.7333333333333334</v>
      </c>
      <c r="AJ40" s="8"/>
      <c r="AK40" s="214" t="s">
        <v>197</v>
      </c>
      <c r="AL40" s="215" t="s">
        <v>172</v>
      </c>
      <c r="AN40"/>
      <c r="AO40"/>
      <c r="AS40" s="43"/>
      <c r="AU40" s="3" t="s">
        <v>139</v>
      </c>
      <c r="AV40" s="76">
        <v>1</v>
      </c>
    </row>
    <row r="41" spans="1:63" customFormat="1" x14ac:dyDescent="0.2">
      <c r="A41" s="3" t="s">
        <v>108</v>
      </c>
      <c r="B41" s="181" t="s">
        <v>109</v>
      </c>
      <c r="C41" s="56"/>
      <c r="D41" s="56"/>
      <c r="E41" s="28"/>
      <c r="F41" s="76"/>
      <c r="G41" s="179"/>
      <c r="H41" s="180"/>
      <c r="I41" s="76"/>
      <c r="J41" s="124"/>
      <c r="K41" s="16"/>
      <c r="L41" s="16"/>
      <c r="M41" s="19"/>
      <c r="N41" s="18">
        <v>0.38400000000000001</v>
      </c>
      <c r="O41" s="163">
        <v>250</v>
      </c>
      <c r="P41" s="107">
        <v>0.96</v>
      </c>
      <c r="Q41" s="107"/>
      <c r="R41" s="107"/>
      <c r="S41" s="107"/>
      <c r="T41" s="107"/>
      <c r="U41" s="107"/>
      <c r="V41" s="107"/>
      <c r="W41" s="435"/>
      <c r="X41" s="29">
        <v>0.41</v>
      </c>
      <c r="Y41" s="34">
        <f>X41*$AR$18</f>
        <v>1.7826785154114342</v>
      </c>
      <c r="Z41" s="34"/>
      <c r="AA41" s="34"/>
      <c r="AB41" s="173"/>
      <c r="AC41" s="173"/>
      <c r="AD41" s="174"/>
      <c r="AE41" s="172"/>
      <c r="AF41" s="17"/>
      <c r="AG41" s="1" t="s">
        <v>115</v>
      </c>
      <c r="AH41" s="5">
        <f>AVERAGE(M39:M53)</f>
        <v>23.855555555555554</v>
      </c>
      <c r="AI41" s="1"/>
      <c r="AJ41" s="8"/>
      <c r="AK41" s="214" t="s">
        <v>198</v>
      </c>
      <c r="AL41" s="215" t="s">
        <v>172</v>
      </c>
      <c r="AM41" s="1"/>
      <c r="AP41" s="1"/>
      <c r="AQ41" s="1"/>
      <c r="AR41" s="1"/>
      <c r="AS41" s="43"/>
      <c r="AU41" s="65" t="s">
        <v>142</v>
      </c>
      <c r="AV41" s="84">
        <v>6</v>
      </c>
    </row>
    <row r="42" spans="1:63" customFormat="1" ht="32" x14ac:dyDescent="0.2">
      <c r="A42" s="3"/>
      <c r="B42" s="181" t="s">
        <v>199</v>
      </c>
      <c r="C42" s="56"/>
      <c r="D42" s="56"/>
      <c r="E42" s="28"/>
      <c r="F42" s="76"/>
      <c r="G42" s="179"/>
      <c r="H42" s="180"/>
      <c r="I42" s="76"/>
      <c r="J42" s="124"/>
      <c r="K42" s="16">
        <v>9.1</v>
      </c>
      <c r="L42" s="16">
        <v>6.16</v>
      </c>
      <c r="M42" s="19">
        <v>24</v>
      </c>
      <c r="N42" s="18">
        <v>0.38500000000000001</v>
      </c>
      <c r="O42" s="163">
        <v>250</v>
      </c>
      <c r="P42" s="107">
        <v>1.62</v>
      </c>
      <c r="Q42" s="522">
        <v>34170.224000000002</v>
      </c>
      <c r="R42" s="522">
        <v>84038.1</v>
      </c>
      <c r="S42" s="226">
        <v>32.049999999999997</v>
      </c>
      <c r="T42" s="226">
        <v>0.02</v>
      </c>
      <c r="U42" s="226">
        <v>0.02</v>
      </c>
      <c r="V42" s="226">
        <v>0.41</v>
      </c>
      <c r="W42" s="435"/>
      <c r="X42" s="29">
        <v>0.69</v>
      </c>
      <c r="Y42" s="34">
        <f>X42*$AR$18</f>
        <v>3.0001175015460722</v>
      </c>
      <c r="Z42" s="521">
        <v>1668.09</v>
      </c>
      <c r="AA42" s="521">
        <v>373</v>
      </c>
      <c r="AB42" s="173"/>
      <c r="AC42" s="173"/>
      <c r="AD42" s="174"/>
      <c r="AE42" s="172"/>
      <c r="AF42" s="17" t="s">
        <v>200</v>
      </c>
      <c r="AG42" s="4" t="s">
        <v>119</v>
      </c>
      <c r="AH42" s="7">
        <f>AVERAGE(N39:N53)</f>
        <v>0.38277777777777777</v>
      </c>
      <c r="AI42" s="1"/>
      <c r="AJ42" s="8"/>
      <c r="AK42" s="214" t="s">
        <v>201</v>
      </c>
      <c r="AL42" s="215" t="s">
        <v>172</v>
      </c>
      <c r="AM42" s="1"/>
      <c r="AP42" s="1"/>
      <c r="AQ42" s="1"/>
      <c r="AR42" s="1"/>
      <c r="AS42" s="43"/>
    </row>
    <row r="43" spans="1:63" x14ac:dyDescent="0.2">
      <c r="A43" s="3" t="s">
        <v>111</v>
      </c>
      <c r="B43" s="181" t="s">
        <v>112</v>
      </c>
      <c r="C43" s="56"/>
      <c r="D43" s="56"/>
      <c r="E43" s="28"/>
      <c r="F43" s="13" t="s">
        <v>113</v>
      </c>
      <c r="G43" s="76"/>
      <c r="H43" s="166"/>
      <c r="I43" s="76"/>
      <c r="J43" s="125"/>
      <c r="K43" s="91"/>
      <c r="L43" s="16"/>
      <c r="M43" s="19"/>
      <c r="N43" s="18"/>
      <c r="O43" s="163"/>
      <c r="P43" s="107"/>
      <c r="Q43" s="107"/>
      <c r="R43" s="107"/>
      <c r="S43" s="107"/>
      <c r="T43" s="107"/>
      <c r="U43" s="107"/>
      <c r="V43" s="107"/>
      <c r="W43" s="435"/>
      <c r="X43" s="29"/>
      <c r="Y43" s="34"/>
      <c r="Z43" s="34"/>
      <c r="AA43" s="34"/>
      <c r="AB43" s="173"/>
      <c r="AC43" s="173"/>
      <c r="AD43" s="175"/>
      <c r="AE43" s="77"/>
      <c r="AF43" s="17"/>
      <c r="AG43" s="24" t="s">
        <v>123</v>
      </c>
      <c r="AH43" s="25">
        <f>AVERAGE(P39:P53)</f>
        <v>1.1144444444444443</v>
      </c>
      <c r="AJ43" s="8"/>
      <c r="AK43" s="213" t="s">
        <v>202</v>
      </c>
      <c r="AL43" s="8"/>
      <c r="AN43"/>
      <c r="AO43"/>
      <c r="AS43" s="43"/>
    </row>
    <row r="44" spans="1:63" x14ac:dyDescent="0.2">
      <c r="A44" s="3" t="s">
        <v>203</v>
      </c>
      <c r="B44" s="181" t="s">
        <v>204</v>
      </c>
      <c r="C44" s="56"/>
      <c r="D44" s="56"/>
      <c r="E44" s="28"/>
      <c r="F44" s="13" t="s">
        <v>153</v>
      </c>
      <c r="G44" s="76"/>
      <c r="H44" s="166"/>
      <c r="I44" s="76"/>
      <c r="J44" s="125"/>
      <c r="K44" s="91">
        <v>9.14</v>
      </c>
      <c r="L44" s="16">
        <v>4.68</v>
      </c>
      <c r="M44" s="19">
        <v>22.8</v>
      </c>
      <c r="N44" s="18">
        <v>0.38400000000000001</v>
      </c>
      <c r="O44" s="163">
        <v>250</v>
      </c>
      <c r="P44" s="107">
        <v>1.22</v>
      </c>
      <c r="Q44" s="107"/>
      <c r="R44" s="107"/>
      <c r="S44" s="107"/>
      <c r="T44" s="107"/>
      <c r="U44" s="107"/>
      <c r="V44" s="107"/>
      <c r="W44" s="435"/>
      <c r="X44" s="29">
        <v>0.5</v>
      </c>
      <c r="Y44" s="34">
        <f>X44*$AR$18</f>
        <v>2.1739981895261393</v>
      </c>
      <c r="Z44" s="34"/>
      <c r="AA44" s="34"/>
      <c r="AB44" s="173"/>
      <c r="AC44" s="173"/>
      <c r="AD44" s="175"/>
      <c r="AE44" s="77"/>
      <c r="AF44" s="17"/>
      <c r="AG44" s="26" t="s">
        <v>127</v>
      </c>
      <c r="AH44" s="27">
        <f>AVERAGE(X39:X53)</f>
        <v>0.49666666666666665</v>
      </c>
      <c r="AS44" s="43"/>
    </row>
    <row r="45" spans="1:63" ht="32" x14ac:dyDescent="0.2">
      <c r="A45" s="3" t="s">
        <v>116</v>
      </c>
      <c r="B45" s="181" t="s">
        <v>117</v>
      </c>
      <c r="C45" s="56"/>
      <c r="D45" s="56"/>
      <c r="E45" s="28"/>
      <c r="F45" s="13"/>
      <c r="G45" s="76"/>
      <c r="H45" s="166"/>
      <c r="I45" s="76"/>
      <c r="J45" s="125"/>
      <c r="K45" s="16">
        <v>9.24</v>
      </c>
      <c r="L45" s="16">
        <v>6.07</v>
      </c>
      <c r="M45" s="19">
        <v>24.2</v>
      </c>
      <c r="N45" s="18">
        <v>0.378</v>
      </c>
      <c r="O45" s="44">
        <v>246</v>
      </c>
      <c r="P45" s="107">
        <v>0.94</v>
      </c>
      <c r="Q45" s="107"/>
      <c r="R45" s="107"/>
      <c r="S45" s="107"/>
      <c r="T45" s="107"/>
      <c r="U45" s="107"/>
      <c r="V45" s="107"/>
      <c r="W45" s="435"/>
      <c r="X45" s="170">
        <v>0.6</v>
      </c>
      <c r="Y45" s="34">
        <f>X45*$AR$18</f>
        <v>2.608797827431367</v>
      </c>
      <c r="Z45" s="34"/>
      <c r="AA45" s="34"/>
      <c r="AB45" s="173"/>
      <c r="AC45" s="173"/>
      <c r="AD45" s="174"/>
      <c r="AE45" s="172"/>
      <c r="AF45" s="17" t="s">
        <v>205</v>
      </c>
      <c r="AR45" s="43"/>
      <c r="AS45" s="43"/>
    </row>
    <row r="46" spans="1:63" ht="18" x14ac:dyDescent="0.2">
      <c r="A46" s="50" t="s">
        <v>120</v>
      </c>
      <c r="B46" s="181" t="s">
        <v>121</v>
      </c>
      <c r="C46" s="56"/>
      <c r="D46" s="56"/>
      <c r="E46" s="28"/>
      <c r="F46" s="520"/>
      <c r="G46" s="76"/>
      <c r="H46" s="166"/>
      <c r="I46" s="99"/>
      <c r="J46" s="126"/>
      <c r="K46" s="16"/>
      <c r="L46" s="16"/>
      <c r="M46" s="19"/>
      <c r="N46" s="18"/>
      <c r="O46" s="163"/>
      <c r="P46" s="107"/>
      <c r="Q46" s="107"/>
      <c r="R46" s="107"/>
      <c r="S46" s="107"/>
      <c r="T46" s="107"/>
      <c r="U46" s="107"/>
      <c r="V46" s="107"/>
      <c r="W46" s="435"/>
      <c r="X46" s="170"/>
      <c r="Y46" s="34">
        <f>X46*$AR$18</f>
        <v>0</v>
      </c>
      <c r="Z46" s="34"/>
      <c r="AA46" s="34"/>
      <c r="AB46" s="173"/>
      <c r="AC46" s="173"/>
      <c r="AD46" s="175"/>
      <c r="AE46" s="77"/>
      <c r="AF46" s="17"/>
      <c r="AM46" s="43"/>
    </row>
    <row r="47" spans="1:63" x14ac:dyDescent="0.2">
      <c r="A47" s="276" t="s">
        <v>124</v>
      </c>
      <c r="B47" s="181" t="s">
        <v>125</v>
      </c>
      <c r="C47" s="56"/>
      <c r="D47" s="56"/>
      <c r="E47" s="28"/>
      <c r="F47" s="520"/>
      <c r="G47" s="179"/>
      <c r="H47" s="180"/>
      <c r="I47" s="76"/>
      <c r="J47" s="125"/>
      <c r="K47" s="16">
        <v>9.3000000000000007</v>
      </c>
      <c r="L47" s="77">
        <v>5.77</v>
      </c>
      <c r="M47" s="19">
        <v>24.1</v>
      </c>
      <c r="N47" s="18">
        <v>0.38300000000000001</v>
      </c>
      <c r="O47" s="163">
        <v>249</v>
      </c>
      <c r="P47" s="107">
        <v>0.99</v>
      </c>
      <c r="Q47" s="107"/>
      <c r="R47" s="107"/>
      <c r="S47" s="107"/>
      <c r="T47" s="107"/>
      <c r="U47" s="107"/>
      <c r="V47" s="107"/>
      <c r="W47" s="435"/>
      <c r="X47" s="29">
        <v>0.3</v>
      </c>
      <c r="Y47" s="34">
        <f>X47*$AR$18</f>
        <v>1.3043989137156835</v>
      </c>
      <c r="Z47" s="34"/>
      <c r="AA47" s="34"/>
      <c r="AB47" s="173"/>
      <c r="AC47" s="173"/>
      <c r="AD47" s="174"/>
      <c r="AE47" s="172"/>
      <c r="AF47" s="203" t="s">
        <v>206</v>
      </c>
    </row>
    <row r="48" spans="1:63" x14ac:dyDescent="0.2">
      <c r="A48" s="276" t="s">
        <v>207</v>
      </c>
      <c r="B48" s="209" t="s">
        <v>208</v>
      </c>
      <c r="C48" s="56"/>
      <c r="D48" s="56"/>
      <c r="E48" s="28"/>
      <c r="F48" s="520"/>
      <c r="G48" s="179"/>
      <c r="H48" s="180"/>
      <c r="I48" s="76"/>
      <c r="J48" s="125"/>
      <c r="K48" s="16">
        <v>9.26</v>
      </c>
      <c r="L48" s="77">
        <v>6.19</v>
      </c>
      <c r="M48" s="19">
        <v>23.5</v>
      </c>
      <c r="N48" s="18"/>
      <c r="O48" s="163"/>
      <c r="P48" s="107"/>
      <c r="Q48" s="107"/>
      <c r="R48" s="107"/>
      <c r="S48" s="107"/>
      <c r="T48" s="107"/>
      <c r="U48" s="107"/>
      <c r="V48" s="107"/>
      <c r="W48" s="435"/>
      <c r="X48" s="29"/>
      <c r="Y48" s="34"/>
      <c r="Z48" s="34"/>
      <c r="AA48" s="34"/>
      <c r="AB48" s="173"/>
      <c r="AC48" s="173"/>
      <c r="AD48" s="174"/>
      <c r="AE48" s="172"/>
      <c r="AF48" s="203"/>
      <c r="AI48" s="12"/>
    </row>
    <row r="49" spans="1:46" x14ac:dyDescent="0.2">
      <c r="A49" s="50" t="s">
        <v>128</v>
      </c>
      <c r="B49" s="49" t="s">
        <v>129</v>
      </c>
      <c r="D49" s="55"/>
      <c r="E49" s="28"/>
      <c r="F49" s="13"/>
      <c r="G49" s="76"/>
      <c r="H49" s="166"/>
      <c r="I49" s="76"/>
      <c r="J49" s="125"/>
      <c r="K49" s="16"/>
      <c r="L49" s="16"/>
      <c r="M49" s="520"/>
      <c r="N49" s="520"/>
      <c r="O49" s="163"/>
      <c r="P49" s="107"/>
      <c r="Q49" s="107"/>
      <c r="R49" s="107"/>
      <c r="S49" s="107"/>
      <c r="T49" s="107"/>
      <c r="U49" s="107"/>
      <c r="V49" s="107"/>
      <c r="W49" s="435"/>
      <c r="X49" s="170"/>
      <c r="Y49" s="34">
        <f t="shared" ref="Y49:Y58" si="2">X49*$AR$18</f>
        <v>0</v>
      </c>
      <c r="Z49" s="34"/>
      <c r="AA49" s="34"/>
      <c r="AB49" s="173"/>
      <c r="AC49" s="173"/>
      <c r="AD49" s="175"/>
      <c r="AE49" s="77"/>
      <c r="AF49" s="17"/>
      <c r="AG49"/>
      <c r="AH49"/>
    </row>
    <row r="50" spans="1:46" x14ac:dyDescent="0.2">
      <c r="A50" s="3" t="s">
        <v>134</v>
      </c>
      <c r="B50" s="200" t="s">
        <v>209</v>
      </c>
      <c r="C50" s="54"/>
      <c r="D50" s="54"/>
      <c r="E50" s="28"/>
      <c r="F50" s="13"/>
      <c r="G50" s="76"/>
      <c r="H50" s="166"/>
      <c r="I50" s="76"/>
      <c r="J50" s="125"/>
      <c r="K50" s="16">
        <v>9.32</v>
      </c>
      <c r="L50" s="16">
        <v>6.21</v>
      </c>
      <c r="M50" s="2">
        <v>23.6</v>
      </c>
      <c r="N50" s="18">
        <v>0.38500000000000001</v>
      </c>
      <c r="O50" s="163">
        <v>250</v>
      </c>
      <c r="P50" s="107">
        <v>0.84</v>
      </c>
      <c r="Q50" s="107"/>
      <c r="R50" s="107"/>
      <c r="S50" s="107"/>
      <c r="T50" s="107"/>
      <c r="U50" s="107"/>
      <c r="V50" s="107"/>
      <c r="W50" s="435"/>
      <c r="X50" s="170">
        <v>0.28999999999999998</v>
      </c>
      <c r="Y50" s="34">
        <f t="shared" si="2"/>
        <v>1.2609189499251607</v>
      </c>
      <c r="Z50" s="34"/>
      <c r="AA50" s="34"/>
      <c r="AB50" s="173"/>
      <c r="AC50" s="173"/>
      <c r="AD50" s="175"/>
      <c r="AE50" s="77"/>
      <c r="AF50" s="17" t="s">
        <v>210</v>
      </c>
      <c r="AG50"/>
      <c r="AH50"/>
    </row>
    <row r="51" spans="1:46" x14ac:dyDescent="0.2">
      <c r="A51" s="3" t="s">
        <v>137</v>
      </c>
      <c r="B51" s="56" t="s">
        <v>138</v>
      </c>
      <c r="C51" s="56"/>
      <c r="D51" s="56"/>
      <c r="E51" s="28"/>
      <c r="F51" s="13"/>
      <c r="G51" s="76"/>
      <c r="H51" s="166"/>
      <c r="I51" s="76"/>
      <c r="J51" s="125"/>
      <c r="K51" s="16"/>
      <c r="L51" s="16"/>
      <c r="M51" s="19"/>
      <c r="N51" s="18"/>
      <c r="O51" s="163"/>
      <c r="P51" s="107"/>
      <c r="Q51" s="107"/>
      <c r="R51" s="107"/>
      <c r="S51" s="107"/>
      <c r="T51" s="107"/>
      <c r="U51" s="107"/>
      <c r="V51" s="107"/>
      <c r="W51" s="435"/>
      <c r="X51" s="170"/>
      <c r="Y51" s="34">
        <f t="shared" si="2"/>
        <v>0</v>
      </c>
      <c r="Z51" s="34"/>
      <c r="AA51" s="34"/>
      <c r="AB51" s="173"/>
      <c r="AC51" s="173"/>
      <c r="AD51" s="174"/>
      <c r="AE51" s="172"/>
      <c r="AF51" s="17"/>
      <c r="AG51"/>
      <c r="AH51"/>
      <c r="AI51"/>
      <c r="AL51"/>
      <c r="AM51"/>
      <c r="AN51"/>
    </row>
    <row r="52" spans="1:46" x14ac:dyDescent="0.2">
      <c r="A52" s="3" t="s">
        <v>139</v>
      </c>
      <c r="B52" s="56" t="s">
        <v>140</v>
      </c>
      <c r="C52" s="56"/>
      <c r="D52" s="56"/>
      <c r="E52" s="28"/>
      <c r="F52" s="13"/>
      <c r="G52" s="76"/>
      <c r="H52" s="166"/>
      <c r="I52" s="76"/>
      <c r="J52" s="125"/>
      <c r="K52" s="16"/>
      <c r="L52" s="16"/>
      <c r="M52" s="19"/>
      <c r="N52" s="18"/>
      <c r="O52" s="163"/>
      <c r="P52" s="107"/>
      <c r="Q52" s="107"/>
      <c r="R52" s="107"/>
      <c r="S52" s="107"/>
      <c r="T52" s="107"/>
      <c r="U52" s="107"/>
      <c r="V52" s="107"/>
      <c r="W52" s="435"/>
      <c r="X52" s="170"/>
      <c r="Y52" s="34">
        <f t="shared" si="2"/>
        <v>0</v>
      </c>
      <c r="Z52" s="34"/>
      <c r="AA52" s="34"/>
      <c r="AB52" s="173"/>
      <c r="AC52" s="173"/>
      <c r="AD52" s="174"/>
      <c r="AE52" s="172"/>
      <c r="AF52" s="204"/>
      <c r="AG52"/>
      <c r="AH52"/>
      <c r="AI52"/>
      <c r="AL52"/>
      <c r="AM52"/>
      <c r="AN52"/>
    </row>
    <row r="53" spans="1:46" x14ac:dyDescent="0.2">
      <c r="A53" s="65" t="s">
        <v>142</v>
      </c>
      <c r="B53" s="90" t="s">
        <v>143</v>
      </c>
      <c r="C53" s="90"/>
      <c r="D53" s="90"/>
      <c r="E53" s="66"/>
      <c r="F53" s="67"/>
      <c r="G53" s="84"/>
      <c r="H53" s="168"/>
      <c r="I53" s="84"/>
      <c r="J53" s="127"/>
      <c r="K53" s="81">
        <v>9.27</v>
      </c>
      <c r="L53" s="81">
        <v>4.9400000000000004</v>
      </c>
      <c r="M53" s="82">
        <v>24.2</v>
      </c>
      <c r="N53" s="83">
        <v>0.38400000000000001</v>
      </c>
      <c r="O53" s="224">
        <v>250</v>
      </c>
      <c r="P53" s="108">
        <v>1.07</v>
      </c>
      <c r="Q53" s="108"/>
      <c r="R53" s="108"/>
      <c r="S53" s="108"/>
      <c r="T53" s="108"/>
      <c r="U53" s="108"/>
      <c r="V53" s="108"/>
      <c r="W53" s="437"/>
      <c r="X53" s="171">
        <v>0.33</v>
      </c>
      <c r="Y53" s="70">
        <f t="shared" si="2"/>
        <v>1.434838805087252</v>
      </c>
      <c r="Z53" s="70"/>
      <c r="AA53" s="70"/>
      <c r="AB53" s="176"/>
      <c r="AC53" s="176"/>
      <c r="AD53" s="177"/>
      <c r="AE53" s="178"/>
      <c r="AF53" s="205" t="s">
        <v>211</v>
      </c>
      <c r="AG53" s="85"/>
      <c r="AH53" s="85"/>
      <c r="AI53"/>
      <c r="AL53"/>
      <c r="AM53"/>
      <c r="AN53"/>
    </row>
    <row r="54" spans="1:46" x14ac:dyDescent="0.2">
      <c r="A54" s="3" t="s">
        <v>212</v>
      </c>
      <c r="B54" s="199" t="s">
        <v>213</v>
      </c>
      <c r="C54" s="182"/>
      <c r="D54" s="182"/>
      <c r="E54" s="183">
        <v>0.66666666666666663</v>
      </c>
      <c r="F54" s="184">
        <v>42682</v>
      </c>
      <c r="G54" s="185"/>
      <c r="H54" s="186"/>
      <c r="I54" s="185"/>
      <c r="J54" s="187"/>
      <c r="K54" s="188">
        <v>8.56</v>
      </c>
      <c r="L54" s="188">
        <v>8.9700000000000006</v>
      </c>
      <c r="M54" s="189">
        <v>11.4</v>
      </c>
      <c r="N54" s="190"/>
      <c r="O54" s="381"/>
      <c r="P54" s="193">
        <v>0.26</v>
      </c>
      <c r="Q54" s="193"/>
      <c r="R54" s="193"/>
      <c r="S54" s="193"/>
      <c r="T54" s="193"/>
      <c r="U54" s="193"/>
      <c r="V54" s="193"/>
      <c r="W54" s="438"/>
      <c r="X54" s="191">
        <v>2.4300000000000002</v>
      </c>
      <c r="Y54" s="34">
        <f t="shared" si="2"/>
        <v>10.565631201097037</v>
      </c>
      <c r="Z54" s="192"/>
      <c r="AA54" s="192"/>
      <c r="AB54" s="194"/>
      <c r="AC54" s="195"/>
      <c r="AD54" s="196"/>
      <c r="AE54" s="194"/>
      <c r="AF54" s="1" t="s">
        <v>214</v>
      </c>
      <c r="AG54" s="197" t="s">
        <v>107</v>
      </c>
      <c r="AH54" s="198">
        <f>AVERAGE(K54:K58)</f>
        <v>8.5733333333333341</v>
      </c>
      <c r="AI54"/>
      <c r="AL54"/>
      <c r="AM54"/>
      <c r="AN54"/>
    </row>
    <row r="55" spans="1:46" x14ac:dyDescent="0.2">
      <c r="A55" s="3" t="s">
        <v>215</v>
      </c>
      <c r="B55" s="200" t="s">
        <v>216</v>
      </c>
      <c r="C55" s="54"/>
      <c r="D55" s="54"/>
      <c r="E55" s="28"/>
      <c r="F55" s="76">
        <f>F54</f>
        <v>42682</v>
      </c>
      <c r="G55" s="76"/>
      <c r="H55" s="166"/>
      <c r="I55" s="76"/>
      <c r="J55" s="123"/>
      <c r="K55" s="16"/>
      <c r="L55" s="16"/>
      <c r="M55" s="19"/>
      <c r="N55" s="18"/>
      <c r="O55" s="163"/>
      <c r="P55" s="107">
        <v>0.26</v>
      </c>
      <c r="Q55" s="107"/>
      <c r="R55" s="107"/>
      <c r="S55" s="107"/>
      <c r="T55" s="107"/>
      <c r="U55" s="107"/>
      <c r="V55" s="107"/>
      <c r="W55" s="435"/>
      <c r="X55" s="29">
        <v>2.4500000000000002</v>
      </c>
      <c r="Y55" s="34">
        <f t="shared" si="2"/>
        <v>10.652591128678084</v>
      </c>
      <c r="Z55" s="34"/>
      <c r="AA55" s="34"/>
      <c r="AB55" s="206"/>
      <c r="AC55" s="148"/>
      <c r="AD55" s="207"/>
      <c r="AE55" s="206"/>
      <c r="AF55" s="1" t="s">
        <v>217</v>
      </c>
      <c r="AG55" s="10" t="s">
        <v>110</v>
      </c>
      <c r="AH55" s="11">
        <f>AVERAGE(L54:L58)</f>
        <v>10.540000000000001</v>
      </c>
      <c r="AL55"/>
      <c r="AM55"/>
      <c r="AN55"/>
    </row>
    <row r="56" spans="1:46" x14ac:dyDescent="0.2">
      <c r="A56" s="3"/>
      <c r="B56" s="181" t="s">
        <v>218</v>
      </c>
      <c r="C56" s="56"/>
      <c r="D56" s="56"/>
      <c r="E56" s="28"/>
      <c r="F56" s="76"/>
      <c r="G56" s="179"/>
      <c r="H56" s="180"/>
      <c r="I56" s="76"/>
      <c r="J56" s="124"/>
      <c r="K56" s="16"/>
      <c r="L56" s="16"/>
      <c r="M56" s="19"/>
      <c r="N56" s="18"/>
      <c r="O56" s="163"/>
      <c r="P56" s="107">
        <v>0.32</v>
      </c>
      <c r="Q56" s="107"/>
      <c r="R56" s="107"/>
      <c r="S56" s="107"/>
      <c r="T56" s="107"/>
      <c r="U56" s="107"/>
      <c r="V56" s="107"/>
      <c r="W56" s="435"/>
      <c r="X56" s="29">
        <v>2.56</v>
      </c>
      <c r="Y56" s="34">
        <f t="shared" si="2"/>
        <v>11.130870730373834</v>
      </c>
      <c r="Z56" s="34"/>
      <c r="AA56" s="34"/>
      <c r="AB56" s="173"/>
      <c r="AC56" s="173"/>
      <c r="AD56" s="174"/>
      <c r="AE56" s="172"/>
      <c r="AF56" s="1" t="s">
        <v>219</v>
      </c>
      <c r="AG56" s="1" t="s">
        <v>115</v>
      </c>
      <c r="AH56" s="5">
        <f>AVERAGE(M54:M58)</f>
        <v>11.166666666666666</v>
      </c>
      <c r="AL56"/>
      <c r="AM56"/>
      <c r="AN56"/>
    </row>
    <row r="57" spans="1:46" x14ac:dyDescent="0.2">
      <c r="A57" s="43"/>
      <c r="B57" s="56" t="s">
        <v>140</v>
      </c>
      <c r="D57" s="520"/>
      <c r="E57" s="520"/>
      <c r="F57" s="13" t="s">
        <v>113</v>
      </c>
      <c r="G57" s="520"/>
      <c r="H57" s="180"/>
      <c r="I57" s="76"/>
      <c r="J57" s="124"/>
      <c r="K57" s="16">
        <v>8.5</v>
      </c>
      <c r="L57" s="16">
        <v>10.65</v>
      </c>
      <c r="M57" s="19">
        <v>11</v>
      </c>
      <c r="N57" s="18"/>
      <c r="O57" s="163"/>
      <c r="P57" s="107">
        <v>0.32</v>
      </c>
      <c r="Q57" s="107"/>
      <c r="R57" s="107"/>
      <c r="S57" s="107"/>
      <c r="T57" s="107"/>
      <c r="U57" s="107"/>
      <c r="V57" s="107"/>
      <c r="W57" s="435"/>
      <c r="X57" s="29">
        <v>2.54</v>
      </c>
      <c r="Y57" s="34">
        <f t="shared" si="2"/>
        <v>11.043910802792787</v>
      </c>
      <c r="Z57" s="34"/>
      <c r="AA57" s="34"/>
      <c r="AB57" s="80"/>
      <c r="AC57" s="80"/>
      <c r="AD57" s="80"/>
      <c r="AE57" s="43"/>
      <c r="AG57" s="24" t="s">
        <v>123</v>
      </c>
      <c r="AH57" s="25">
        <f>AVERAGE(P54:P58)</f>
        <v>0.27800000000000002</v>
      </c>
      <c r="AL57"/>
      <c r="AM57"/>
      <c r="AN57"/>
    </row>
    <row r="58" spans="1:46" x14ac:dyDescent="0.2">
      <c r="A58" s="85"/>
      <c r="B58" s="221" t="s">
        <v>199</v>
      </c>
      <c r="C58" s="90"/>
      <c r="D58" s="69"/>
      <c r="E58" s="69"/>
      <c r="F58" s="67" t="s">
        <v>153</v>
      </c>
      <c r="G58" s="69"/>
      <c r="H58" s="222"/>
      <c r="I58" s="84"/>
      <c r="J58" s="223"/>
      <c r="K58" s="81">
        <v>8.66</v>
      </c>
      <c r="L58" s="81">
        <v>12</v>
      </c>
      <c r="M58" s="82">
        <v>11.1</v>
      </c>
      <c r="N58" s="83"/>
      <c r="O58" s="224"/>
      <c r="P58" s="108">
        <v>0.23</v>
      </c>
      <c r="Q58" s="108"/>
      <c r="R58" s="108"/>
      <c r="S58" s="108"/>
      <c r="T58" s="108"/>
      <c r="U58" s="108"/>
      <c r="V58" s="108"/>
      <c r="W58" s="437"/>
      <c r="X58" s="225">
        <v>1.73</v>
      </c>
      <c r="Y58" s="70">
        <f t="shared" si="2"/>
        <v>7.5220337357604423</v>
      </c>
      <c r="Z58" s="70"/>
      <c r="AA58" s="70"/>
      <c r="AB58" s="87"/>
      <c r="AC58" s="87"/>
      <c r="AD58" s="87"/>
      <c r="AE58" s="85"/>
      <c r="AF58" s="73"/>
      <c r="AG58" s="26" t="s">
        <v>127</v>
      </c>
      <c r="AH58" s="27">
        <f>AVERAGE(X54:X58)</f>
        <v>2.3420000000000001</v>
      </c>
      <c r="AL58"/>
      <c r="AM58"/>
      <c r="AN58"/>
    </row>
    <row r="59" spans="1:46" x14ac:dyDescent="0.2">
      <c r="A59" s="43"/>
      <c r="B59" s="43"/>
      <c r="C59" s="9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80"/>
      <c r="P59" s="311"/>
      <c r="Q59" s="311"/>
      <c r="R59" s="311"/>
      <c r="S59" s="311"/>
      <c r="T59" s="311"/>
      <c r="U59" s="311"/>
      <c r="V59" s="311"/>
      <c r="W59" s="433"/>
      <c r="X59" s="323"/>
      <c r="Y59" s="323"/>
      <c r="Z59" s="323"/>
      <c r="AA59" s="323"/>
      <c r="AB59" s="80"/>
      <c r="AC59" s="80"/>
      <c r="AD59" s="80"/>
      <c r="AE59" s="43"/>
      <c r="AL59"/>
      <c r="AM59"/>
      <c r="AN59"/>
    </row>
    <row r="60" spans="1:46" x14ac:dyDescent="0.2">
      <c r="A60" s="275" t="s">
        <v>207</v>
      </c>
      <c r="B60" s="258" t="s">
        <v>208</v>
      </c>
      <c r="C60" s="465"/>
      <c r="D60" s="228"/>
      <c r="E60" s="235">
        <v>0.41666666666666669</v>
      </c>
      <c r="F60" s="231">
        <v>42837</v>
      </c>
      <c r="G60" s="228"/>
      <c r="H60" s="186"/>
      <c r="I60" s="228"/>
      <c r="J60" s="187"/>
      <c r="K60" s="229">
        <v>8.74</v>
      </c>
      <c r="L60" s="229">
        <v>10.039999999999999</v>
      </c>
      <c r="M60" s="229">
        <v>9.6</v>
      </c>
      <c r="N60" s="229">
        <v>0.46100000000000002</v>
      </c>
      <c r="O60" s="382">
        <v>299</v>
      </c>
      <c r="P60" s="312">
        <v>4.6100000000000003</v>
      </c>
      <c r="Q60" s="313"/>
      <c r="R60" s="313"/>
      <c r="S60" s="313"/>
      <c r="T60" s="313"/>
      <c r="U60" s="313"/>
      <c r="V60" s="313"/>
      <c r="W60" s="430"/>
      <c r="X60" s="324">
        <v>3.72</v>
      </c>
      <c r="Y60" s="324"/>
      <c r="Z60" s="324"/>
      <c r="AA60" s="324"/>
      <c r="AB60" s="229"/>
      <c r="AC60" s="229"/>
      <c r="AD60" s="229"/>
      <c r="AE60" s="275" t="s">
        <v>207</v>
      </c>
      <c r="AF60" s="258" t="s">
        <v>208</v>
      </c>
      <c r="AG60" s="197" t="s">
        <v>107</v>
      </c>
      <c r="AH60" s="198">
        <f>AVERAGE(K60:K65)</f>
        <v>8.4416666666666664</v>
      </c>
      <c r="AP60"/>
      <c r="AQ60"/>
      <c r="AR60"/>
      <c r="AS60"/>
      <c r="AT60"/>
    </row>
    <row r="61" spans="1:46" x14ac:dyDescent="0.2">
      <c r="A61" s="3" t="s">
        <v>137</v>
      </c>
      <c r="B61" s="56" t="s">
        <v>138</v>
      </c>
      <c r="C61" s="93"/>
      <c r="D61" s="43"/>
      <c r="E61" s="43"/>
      <c r="F61" s="232">
        <f>F60</f>
        <v>42837</v>
      </c>
      <c r="G61" s="43"/>
      <c r="H61" s="166"/>
      <c r="I61" s="43"/>
      <c r="J61" s="123"/>
      <c r="K61" s="77">
        <v>8.3699999999999992</v>
      </c>
      <c r="L61" s="80">
        <v>9.85</v>
      </c>
      <c r="M61" s="80">
        <v>9.4</v>
      </c>
      <c r="N61" s="80">
        <v>0.45800000000000002</v>
      </c>
      <c r="O61" s="161">
        <v>298</v>
      </c>
      <c r="P61" s="314">
        <v>0.79</v>
      </c>
      <c r="Q61" s="311"/>
      <c r="R61" s="311"/>
      <c r="S61" s="311"/>
      <c r="T61" s="315"/>
      <c r="U61" s="315"/>
      <c r="V61" s="315"/>
      <c r="W61" s="431"/>
      <c r="X61" s="325">
        <v>1.39</v>
      </c>
      <c r="Y61" s="326"/>
      <c r="Z61" s="326"/>
      <c r="AA61" s="325"/>
      <c r="AB61" s="227"/>
      <c r="AD61" s="80"/>
      <c r="AE61" s="3" t="s">
        <v>137</v>
      </c>
      <c r="AF61" s="56" t="s">
        <v>138</v>
      </c>
      <c r="AG61" s="10" t="s">
        <v>110</v>
      </c>
      <c r="AH61" s="11">
        <f>AVERAGE(L60:L65)</f>
        <v>10.828333333333333</v>
      </c>
      <c r="AP61"/>
      <c r="AQ61"/>
      <c r="AR61"/>
      <c r="AS61"/>
      <c r="AT61"/>
    </row>
    <row r="62" spans="1:46" x14ac:dyDescent="0.2">
      <c r="A62" s="3" t="s">
        <v>134</v>
      </c>
      <c r="B62" s="200" t="s">
        <v>220</v>
      </c>
      <c r="C62" s="93"/>
      <c r="D62" s="43"/>
      <c r="E62" s="43"/>
      <c r="F62" s="43"/>
      <c r="G62" s="43"/>
      <c r="H62" s="180"/>
      <c r="I62" s="43"/>
      <c r="J62" s="124"/>
      <c r="K62" s="77">
        <v>8.36</v>
      </c>
      <c r="L62" s="80">
        <v>11.22</v>
      </c>
      <c r="M62" s="80">
        <v>9.5</v>
      </c>
      <c r="N62" s="80">
        <v>0.45900000000000002</v>
      </c>
      <c r="O62" s="161">
        <v>298</v>
      </c>
      <c r="P62" s="314">
        <v>0.75</v>
      </c>
      <c r="Q62" s="311"/>
      <c r="R62" s="311"/>
      <c r="S62" s="311"/>
      <c r="T62" s="315"/>
      <c r="U62" s="315"/>
      <c r="V62" s="315"/>
      <c r="W62" s="431"/>
      <c r="X62" s="325">
        <v>1.33</v>
      </c>
      <c r="Y62" s="326"/>
      <c r="Z62" s="326"/>
      <c r="AA62" s="325"/>
      <c r="AB62" s="227"/>
      <c r="AD62" s="80"/>
      <c r="AE62" s="3" t="s">
        <v>134</v>
      </c>
      <c r="AF62" s="200" t="s">
        <v>220</v>
      </c>
      <c r="AG62" s="1" t="s">
        <v>115</v>
      </c>
      <c r="AH62" s="5">
        <f>AVERAGE(M60:M65)</f>
        <v>9.6666666666666661</v>
      </c>
      <c r="AN62"/>
      <c r="AO62"/>
      <c r="AP62"/>
      <c r="AQ62"/>
      <c r="AR62"/>
      <c r="AS62"/>
      <c r="AT62"/>
    </row>
    <row r="63" spans="1:46" x14ac:dyDescent="0.2">
      <c r="A63" s="3" t="s">
        <v>139</v>
      </c>
      <c r="B63" s="56" t="s">
        <v>140</v>
      </c>
      <c r="D63" s="520"/>
      <c r="E63" s="520"/>
      <c r="F63" s="520"/>
      <c r="G63" s="520"/>
      <c r="H63" s="180"/>
      <c r="I63" s="43"/>
      <c r="J63" s="124"/>
      <c r="K63" s="77">
        <v>8.35</v>
      </c>
      <c r="L63" s="80">
        <v>11.28</v>
      </c>
      <c r="M63" s="80">
        <v>8.6999999999999993</v>
      </c>
      <c r="N63" s="236">
        <v>0.46</v>
      </c>
      <c r="O63" s="161">
        <v>299</v>
      </c>
      <c r="P63" s="314">
        <v>0.8</v>
      </c>
      <c r="Q63" s="311"/>
      <c r="R63" s="311"/>
      <c r="S63" s="311"/>
      <c r="T63" s="315"/>
      <c r="U63" s="315"/>
      <c r="V63" s="315"/>
      <c r="W63" s="431"/>
      <c r="X63" s="325">
        <v>1.46</v>
      </c>
      <c r="Y63" s="326"/>
      <c r="Z63" s="326"/>
      <c r="AA63" s="325"/>
      <c r="AB63" s="227"/>
      <c r="AD63" s="80"/>
      <c r="AE63" s="3" t="s">
        <v>139</v>
      </c>
      <c r="AF63" s="56" t="s">
        <v>140</v>
      </c>
      <c r="AG63" s="4" t="s">
        <v>119</v>
      </c>
      <c r="AH63" s="7">
        <f>AVERAGE(N60:N65)</f>
        <v>0.45916666666666672</v>
      </c>
      <c r="AN63"/>
      <c r="AO63"/>
      <c r="AP63"/>
      <c r="AQ63"/>
      <c r="AR63"/>
      <c r="AS63"/>
      <c r="AT63"/>
    </row>
    <row r="64" spans="1:46" x14ac:dyDescent="0.2">
      <c r="A64" s="3" t="s">
        <v>142</v>
      </c>
      <c r="B64" s="55" t="s">
        <v>143</v>
      </c>
      <c r="D64" s="520"/>
      <c r="E64" s="520"/>
      <c r="F64" s="520"/>
      <c r="G64" s="520"/>
      <c r="H64" s="180"/>
      <c r="I64" s="43"/>
      <c r="J64" s="124"/>
      <c r="K64" s="77">
        <v>8.36</v>
      </c>
      <c r="L64" s="80">
        <v>11.85</v>
      </c>
      <c r="M64" s="80">
        <v>9.6</v>
      </c>
      <c r="N64" s="80">
        <v>0.45900000000000002</v>
      </c>
      <c r="O64" s="161">
        <v>298</v>
      </c>
      <c r="P64" s="319">
        <v>0.76</v>
      </c>
      <c r="Q64" s="311"/>
      <c r="R64" s="311"/>
      <c r="S64" s="311"/>
      <c r="T64" s="315"/>
      <c r="U64" s="315"/>
      <c r="V64" s="315"/>
      <c r="W64" s="431"/>
      <c r="X64" s="325">
        <v>1.4</v>
      </c>
      <c r="Y64" s="326"/>
      <c r="Z64" s="326"/>
      <c r="AA64" s="325"/>
      <c r="AB64" s="227"/>
      <c r="AD64" s="80"/>
      <c r="AE64" s="3" t="s">
        <v>142</v>
      </c>
      <c r="AF64" s="55" t="s">
        <v>143</v>
      </c>
      <c r="AG64" s="24" t="s">
        <v>123</v>
      </c>
      <c r="AH64" s="25">
        <f>AVERAGE(P60:P66)</f>
        <v>2.8085714285714287</v>
      </c>
      <c r="AN64"/>
      <c r="AO64"/>
      <c r="AP64"/>
      <c r="AQ64"/>
      <c r="AR64"/>
      <c r="AS64"/>
      <c r="AT64"/>
    </row>
    <row r="65" spans="1:46" x14ac:dyDescent="0.2">
      <c r="A65" s="3"/>
      <c r="B65" s="55" t="s">
        <v>221</v>
      </c>
      <c r="D65" s="520"/>
      <c r="E65" s="520"/>
      <c r="F65" s="520"/>
      <c r="G65" s="520"/>
      <c r="H65" s="180"/>
      <c r="I65" s="43"/>
      <c r="J65" s="124"/>
      <c r="K65" s="77">
        <v>8.4700000000000006</v>
      </c>
      <c r="L65" s="80">
        <v>10.73</v>
      </c>
      <c r="M65" s="80">
        <v>11.2</v>
      </c>
      <c r="N65" s="80">
        <v>0.45800000000000002</v>
      </c>
      <c r="O65" s="161">
        <v>298</v>
      </c>
      <c r="P65" s="314">
        <v>1.23</v>
      </c>
      <c r="Q65" s="311"/>
      <c r="R65" s="311"/>
      <c r="S65" s="311"/>
      <c r="T65" s="315"/>
      <c r="U65" s="315"/>
      <c r="V65" s="315"/>
      <c r="W65" s="431"/>
      <c r="X65" s="325">
        <v>1.66</v>
      </c>
      <c r="Y65" s="326"/>
      <c r="Z65" s="326"/>
      <c r="AA65" s="327"/>
      <c r="AB65" s="227"/>
      <c r="AD65" s="80"/>
      <c r="AE65" s="3"/>
      <c r="AF65" s="55" t="s">
        <v>221</v>
      </c>
      <c r="AG65" s="26" t="s">
        <v>127</v>
      </c>
      <c r="AH65" s="27">
        <f>AVERAGE(X60:X66)</f>
        <v>2.0457142857142858</v>
      </c>
      <c r="AJ65" s="2"/>
      <c r="AK65" s="2"/>
      <c r="AN65"/>
      <c r="AO65"/>
      <c r="AP65"/>
      <c r="AQ65"/>
      <c r="AR65"/>
      <c r="AS65"/>
      <c r="AT65"/>
    </row>
    <row r="66" spans="1:46" x14ac:dyDescent="0.2">
      <c r="A66" s="69"/>
      <c r="B66" s="90" t="s">
        <v>222</v>
      </c>
      <c r="C66" s="90"/>
      <c r="D66" s="69"/>
      <c r="E66" s="69"/>
      <c r="F66" s="69"/>
      <c r="G66" s="69"/>
      <c r="H66" s="222"/>
      <c r="I66" s="85"/>
      <c r="J66" s="223"/>
      <c r="K66" s="270"/>
      <c r="L66" s="270"/>
      <c r="M66" s="270"/>
      <c r="N66" s="270"/>
      <c r="O66" s="271"/>
      <c r="P66" s="316">
        <v>10.72</v>
      </c>
      <c r="Q66" s="317"/>
      <c r="R66" s="317"/>
      <c r="S66" s="317"/>
      <c r="T66" s="318"/>
      <c r="U66" s="318"/>
      <c r="V66" s="318"/>
      <c r="W66" s="439"/>
      <c r="X66" s="328">
        <v>3.36</v>
      </c>
      <c r="Y66" s="86"/>
      <c r="Z66" s="86"/>
      <c r="AA66" s="328"/>
      <c r="AB66" s="233"/>
      <c r="AC66" s="234"/>
      <c r="AD66" s="87"/>
      <c r="AE66" s="69"/>
      <c r="AF66" s="90" t="s">
        <v>222</v>
      </c>
      <c r="AG66"/>
      <c r="AH66"/>
      <c r="AI66" s="2"/>
      <c r="AL66"/>
      <c r="AM66"/>
      <c r="AN66"/>
      <c r="AO66"/>
      <c r="AP66"/>
      <c r="AQ66"/>
      <c r="AR66"/>
      <c r="AS66"/>
      <c r="AT66"/>
    </row>
    <row r="67" spans="1:46" x14ac:dyDescent="0.2">
      <c r="A67" s="282" t="s">
        <v>104</v>
      </c>
      <c r="B67" s="199" t="s">
        <v>105</v>
      </c>
      <c r="C67" s="465"/>
      <c r="D67" s="228"/>
      <c r="E67" s="235">
        <v>0.54166666666666663</v>
      </c>
      <c r="F67" s="231">
        <v>42864</v>
      </c>
      <c r="G67" s="228"/>
      <c r="H67" s="186"/>
      <c r="I67" s="228"/>
      <c r="J67" s="187"/>
      <c r="K67" s="229">
        <v>8.9700000000000006</v>
      </c>
      <c r="L67" s="229">
        <v>10.51</v>
      </c>
      <c r="M67" s="229">
        <v>16.100000000000001</v>
      </c>
      <c r="N67" s="229">
        <v>0.443</v>
      </c>
      <c r="O67" s="382">
        <v>288</v>
      </c>
      <c r="P67" s="312">
        <v>2.2799999999999998</v>
      </c>
      <c r="Q67" s="313"/>
      <c r="R67" s="313"/>
      <c r="S67" s="313"/>
      <c r="T67" s="313"/>
      <c r="U67" s="313"/>
      <c r="V67" s="313"/>
      <c r="W67" s="430"/>
      <c r="X67" s="324">
        <v>1.23</v>
      </c>
      <c r="Y67" s="324"/>
      <c r="Z67" s="324"/>
      <c r="AA67" s="324"/>
      <c r="AB67" s="229"/>
      <c r="AC67" s="229"/>
      <c r="AD67" s="229"/>
      <c r="AE67" s="228"/>
      <c r="AF67" s="230"/>
      <c r="AG67" s="197" t="s">
        <v>107</v>
      </c>
      <c r="AH67" s="198">
        <f>AVERAGE(K67:K74)</f>
        <v>8.8925000000000001</v>
      </c>
      <c r="AL67"/>
      <c r="AM67"/>
      <c r="AN67"/>
      <c r="AO67"/>
      <c r="AP67"/>
      <c r="AQ67"/>
      <c r="AR67"/>
      <c r="AS67"/>
      <c r="AT67"/>
    </row>
    <row r="68" spans="1:46" x14ac:dyDescent="0.2">
      <c r="A68" s="3" t="s">
        <v>108</v>
      </c>
      <c r="B68" s="181" t="s">
        <v>109</v>
      </c>
      <c r="C68" s="93"/>
      <c r="D68" s="43"/>
      <c r="E68" s="43"/>
      <c r="F68" s="232">
        <f>F67</f>
        <v>42864</v>
      </c>
      <c r="G68" s="43"/>
      <c r="H68" s="166"/>
      <c r="I68" s="43"/>
      <c r="J68" s="123"/>
      <c r="K68" s="77">
        <v>8.3699999999999992</v>
      </c>
      <c r="L68" s="80">
        <v>9.5399999999999991</v>
      </c>
      <c r="M68" s="80">
        <v>9.3000000000000007</v>
      </c>
      <c r="N68" s="80">
        <v>0.58099999999999996</v>
      </c>
      <c r="O68" s="161">
        <v>379</v>
      </c>
      <c r="P68" s="314">
        <v>0.28999999999999998</v>
      </c>
      <c r="Q68" s="311"/>
      <c r="R68" s="311"/>
      <c r="S68" s="311"/>
      <c r="T68" s="315"/>
      <c r="U68" s="315"/>
      <c r="V68" s="315"/>
      <c r="W68" s="431"/>
      <c r="X68" s="325">
        <v>0.93</v>
      </c>
      <c r="Y68" s="326"/>
      <c r="Z68" s="326"/>
      <c r="AA68" s="325"/>
      <c r="AB68" s="227"/>
      <c r="AD68" s="80"/>
      <c r="AE68" s="43"/>
      <c r="AG68" s="10" t="s">
        <v>110</v>
      </c>
      <c r="AH68" s="11">
        <f>AVERAGE(L67:L74)</f>
        <v>11.112500000000001</v>
      </c>
      <c r="AL68"/>
      <c r="AM68"/>
      <c r="AN68"/>
      <c r="AO68"/>
      <c r="AP68"/>
      <c r="AQ68"/>
      <c r="AR68"/>
      <c r="AS68"/>
      <c r="AT68"/>
    </row>
    <row r="69" spans="1:46" x14ac:dyDescent="0.2">
      <c r="A69" s="3" t="s">
        <v>116</v>
      </c>
      <c r="B69" s="181" t="s">
        <v>117</v>
      </c>
      <c r="C69" s="93"/>
      <c r="D69" s="43"/>
      <c r="E69" s="43"/>
      <c r="F69" s="232"/>
      <c r="G69" s="43"/>
      <c r="H69" s="166"/>
      <c r="I69" s="43"/>
      <c r="J69" s="123"/>
      <c r="K69" s="77">
        <v>8.8699999999999992</v>
      </c>
      <c r="L69" s="80">
        <v>10.62</v>
      </c>
      <c r="M69" s="80">
        <v>13.5</v>
      </c>
      <c r="N69" s="80">
        <v>0.45400000000000001</v>
      </c>
      <c r="O69" s="161">
        <v>295</v>
      </c>
      <c r="P69" s="314">
        <v>2.4300000000000002</v>
      </c>
      <c r="Q69" s="311"/>
      <c r="R69" s="311"/>
      <c r="S69" s="311"/>
      <c r="T69" s="315"/>
      <c r="U69" s="315"/>
      <c r="V69" s="315"/>
      <c r="W69" s="431"/>
      <c r="X69" s="325">
        <v>3.16</v>
      </c>
      <c r="Y69" s="326"/>
      <c r="Z69" s="326"/>
      <c r="AA69" s="325"/>
      <c r="AB69" s="227"/>
      <c r="AD69" s="80"/>
      <c r="AE69" s="43"/>
      <c r="AG69" s="1" t="s">
        <v>115</v>
      </c>
      <c r="AH69" s="5">
        <f>AVERAGE(M67:M74)</f>
        <v>13.012499999999999</v>
      </c>
      <c r="AL69"/>
      <c r="AM69"/>
      <c r="AN69"/>
      <c r="AO69"/>
      <c r="AP69"/>
      <c r="AQ69"/>
      <c r="AR69"/>
      <c r="AS69"/>
      <c r="AT69"/>
    </row>
    <row r="70" spans="1:46" x14ac:dyDescent="0.2">
      <c r="A70" s="3" t="s">
        <v>124</v>
      </c>
      <c r="B70" s="181" t="s">
        <v>125</v>
      </c>
      <c r="C70" s="93"/>
      <c r="D70" s="43"/>
      <c r="E70" s="43"/>
      <c r="F70" s="232"/>
      <c r="G70" s="43"/>
      <c r="H70" s="166"/>
      <c r="I70" s="43"/>
      <c r="J70" s="123"/>
      <c r="K70" s="77">
        <v>8.93</v>
      </c>
      <c r="L70" s="80">
        <v>11.49</v>
      </c>
      <c r="M70" s="243">
        <v>14</v>
      </c>
      <c r="N70" s="80">
        <v>0.438</v>
      </c>
      <c r="O70" s="161">
        <v>285</v>
      </c>
      <c r="P70" s="314">
        <v>2.46</v>
      </c>
      <c r="Q70" s="311"/>
      <c r="R70" s="311"/>
      <c r="S70" s="311"/>
      <c r="T70" s="315"/>
      <c r="U70" s="315"/>
      <c r="V70" s="315"/>
      <c r="W70" s="431"/>
      <c r="X70" s="325">
        <v>1.19</v>
      </c>
      <c r="Y70" s="326"/>
      <c r="Z70" s="326"/>
      <c r="AA70" s="325"/>
      <c r="AB70" s="227"/>
      <c r="AD70" s="80"/>
      <c r="AE70" s="43"/>
      <c r="AG70" s="4" t="s">
        <v>119</v>
      </c>
      <c r="AH70" s="7">
        <f>AVERAGE(N67:N74)</f>
        <v>0.45800000000000002</v>
      </c>
      <c r="AL70"/>
      <c r="AM70"/>
      <c r="AN70"/>
      <c r="AO70"/>
      <c r="AP70"/>
      <c r="AQ70"/>
      <c r="AR70"/>
      <c r="AS70"/>
      <c r="AT70"/>
    </row>
    <row r="71" spans="1:46" x14ac:dyDescent="0.2">
      <c r="A71" s="50" t="s">
        <v>207</v>
      </c>
      <c r="B71" s="209" t="s">
        <v>208</v>
      </c>
      <c r="C71" s="93"/>
      <c r="D71" s="43"/>
      <c r="E71" s="43"/>
      <c r="F71" s="43"/>
      <c r="G71" s="43"/>
      <c r="H71" s="180"/>
      <c r="I71" s="43"/>
      <c r="J71" s="124"/>
      <c r="K71" s="77">
        <v>8.9700000000000006</v>
      </c>
      <c r="L71" s="80">
        <v>11.49</v>
      </c>
      <c r="M71" s="80">
        <v>14.5</v>
      </c>
      <c r="N71" s="80">
        <v>0.435</v>
      </c>
      <c r="O71" s="161">
        <v>282</v>
      </c>
      <c r="P71" s="319">
        <v>3.4</v>
      </c>
      <c r="Q71" s="311"/>
      <c r="R71" s="311"/>
      <c r="S71" s="311"/>
      <c r="T71" s="315"/>
      <c r="U71" s="315"/>
      <c r="V71" s="315"/>
      <c r="W71" s="431"/>
      <c r="X71" s="325">
        <v>1.89</v>
      </c>
      <c r="Y71" s="326"/>
      <c r="Z71" s="326"/>
      <c r="AA71" s="325"/>
      <c r="AB71" s="227"/>
      <c r="AD71" s="80"/>
      <c r="AE71" s="43"/>
      <c r="AG71" s="24" t="s">
        <v>123</v>
      </c>
      <c r="AH71" s="25">
        <f>AVERAGE(P67:P74)</f>
        <v>2.3224999999999998</v>
      </c>
      <c r="AL71"/>
      <c r="AM71"/>
      <c r="AN71"/>
      <c r="AO71"/>
      <c r="AP71"/>
      <c r="AQ71"/>
      <c r="AR71"/>
      <c r="AS71"/>
      <c r="AT71"/>
    </row>
    <row r="72" spans="1:46" x14ac:dyDescent="0.2">
      <c r="A72" s="3" t="s">
        <v>137</v>
      </c>
      <c r="B72" s="56" t="s">
        <v>138</v>
      </c>
      <c r="D72" s="520"/>
      <c r="E72" s="520"/>
      <c r="F72" s="520"/>
      <c r="G72" s="520"/>
      <c r="H72" s="180"/>
      <c r="I72" s="43"/>
      <c r="J72" s="124"/>
      <c r="K72" s="77">
        <v>9.01</v>
      </c>
      <c r="L72" s="80">
        <v>11.44</v>
      </c>
      <c r="M72" s="80">
        <v>12.6</v>
      </c>
      <c r="N72" s="80">
        <v>0.435</v>
      </c>
      <c r="O72" s="161">
        <v>283</v>
      </c>
      <c r="P72" s="314">
        <v>2.64</v>
      </c>
      <c r="Q72" s="311"/>
      <c r="R72" s="311"/>
      <c r="S72" s="311"/>
      <c r="T72" s="315"/>
      <c r="U72" s="315"/>
      <c r="V72" s="315"/>
      <c r="W72" s="431"/>
      <c r="X72" s="325">
        <v>2.57</v>
      </c>
      <c r="Y72" s="326"/>
      <c r="Z72" s="326"/>
      <c r="AA72" s="325"/>
      <c r="AB72" s="227"/>
      <c r="AD72" s="80"/>
      <c r="AE72" s="43"/>
      <c r="AG72" s="26" t="s">
        <v>127</v>
      </c>
      <c r="AH72" s="27">
        <f>AVERAGE(X67:X74)</f>
        <v>1.83375</v>
      </c>
      <c r="AL72"/>
      <c r="AM72"/>
      <c r="AN72"/>
      <c r="AO72"/>
      <c r="AP72"/>
      <c r="AQ72"/>
      <c r="AR72"/>
      <c r="AS72"/>
      <c r="AT72"/>
    </row>
    <row r="73" spans="1:46" x14ac:dyDescent="0.2">
      <c r="A73" s="3" t="s">
        <v>139</v>
      </c>
      <c r="B73" s="56" t="s">
        <v>140</v>
      </c>
      <c r="D73" s="520"/>
      <c r="E73" s="520"/>
      <c r="F73" s="520"/>
      <c r="G73" s="520"/>
      <c r="H73" s="180"/>
      <c r="I73" s="43"/>
      <c r="J73" s="124"/>
      <c r="K73" s="77">
        <v>9.02</v>
      </c>
      <c r="L73" s="80">
        <v>11.92</v>
      </c>
      <c r="M73" s="80">
        <v>11.6</v>
      </c>
      <c r="N73" s="80">
        <v>0.439</v>
      </c>
      <c r="O73" s="161">
        <v>284</v>
      </c>
      <c r="P73" s="314">
        <v>2.56</v>
      </c>
      <c r="Q73" s="311"/>
      <c r="R73" s="311"/>
      <c r="S73" s="311"/>
      <c r="T73" s="315"/>
      <c r="U73" s="315"/>
      <c r="V73" s="315"/>
      <c r="W73" s="431"/>
      <c r="X73" s="325">
        <v>2.17</v>
      </c>
      <c r="Y73" s="326"/>
      <c r="Z73" s="326"/>
      <c r="AA73" s="327"/>
      <c r="AB73" s="227"/>
      <c r="AD73" s="80"/>
      <c r="AE73" s="43"/>
      <c r="AF73" s="2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x14ac:dyDescent="0.2">
      <c r="A74" s="65" t="s">
        <v>142</v>
      </c>
      <c r="B74" s="90" t="s">
        <v>143</v>
      </c>
      <c r="C74" s="90"/>
      <c r="D74" s="69"/>
      <c r="E74" s="69"/>
      <c r="F74" s="69"/>
      <c r="G74" s="69"/>
      <c r="H74" s="222"/>
      <c r="I74" s="85"/>
      <c r="J74" s="223"/>
      <c r="K74" s="233">
        <v>9</v>
      </c>
      <c r="L74" s="87">
        <v>11.89</v>
      </c>
      <c r="M74" s="87">
        <v>12.5</v>
      </c>
      <c r="N74" s="87">
        <v>0.439</v>
      </c>
      <c r="O74" s="379">
        <v>285</v>
      </c>
      <c r="P74" s="316">
        <v>2.52</v>
      </c>
      <c r="Q74" s="317"/>
      <c r="R74" s="317"/>
      <c r="S74" s="317"/>
      <c r="T74" s="318"/>
      <c r="U74" s="318"/>
      <c r="V74" s="318"/>
      <c r="W74" s="439"/>
      <c r="X74" s="328">
        <v>1.53</v>
      </c>
      <c r="Y74" s="86"/>
      <c r="Z74" s="86"/>
      <c r="AA74" s="328"/>
      <c r="AB74" s="233"/>
      <c r="AC74" s="234"/>
      <c r="AD74" s="87"/>
      <c r="AE74" s="85"/>
      <c r="AF74" s="73"/>
      <c r="AH74" s="73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x14ac:dyDescent="0.2">
      <c r="A75" s="282" t="s">
        <v>104</v>
      </c>
      <c r="B75" s="199" t="s">
        <v>105</v>
      </c>
      <c r="C75" s="465"/>
      <c r="D75" s="228"/>
      <c r="E75" s="235">
        <v>0.51041666666666663</v>
      </c>
      <c r="F75" s="231">
        <v>42899</v>
      </c>
      <c r="G75" s="228"/>
      <c r="H75" s="186"/>
      <c r="I75" s="228"/>
      <c r="J75" s="187"/>
      <c r="K75" s="229">
        <v>8.67</v>
      </c>
      <c r="L75" s="229">
        <v>11.73</v>
      </c>
      <c r="M75" s="229">
        <v>22.6</v>
      </c>
      <c r="N75" s="229">
        <v>0.47199999999999998</v>
      </c>
      <c r="O75" s="382">
        <v>308</v>
      </c>
      <c r="P75" s="312">
        <v>1.47</v>
      </c>
      <c r="Q75" s="313"/>
      <c r="R75" s="313"/>
      <c r="S75" s="313"/>
      <c r="T75" s="313"/>
      <c r="U75" s="313"/>
      <c r="V75" s="313"/>
      <c r="W75" s="430"/>
      <c r="X75" s="324">
        <v>27.37</v>
      </c>
      <c r="Y75" s="324"/>
      <c r="Z75" s="324"/>
      <c r="AA75" s="324"/>
      <c r="AB75" s="229"/>
      <c r="AC75" s="229"/>
      <c r="AD75" s="229"/>
      <c r="AE75" s="228"/>
      <c r="AF75" s="230"/>
      <c r="AG75" s="197" t="s">
        <v>107</v>
      </c>
      <c r="AH75" s="198">
        <f>AVERAGE(K75:K81)</f>
        <v>8.805714285714286</v>
      </c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x14ac:dyDescent="0.2">
      <c r="A76" s="3" t="s">
        <v>108</v>
      </c>
      <c r="B76" s="181" t="s">
        <v>109</v>
      </c>
      <c r="C76" s="93"/>
      <c r="D76" s="43"/>
      <c r="E76" s="43"/>
      <c r="F76" s="232">
        <f>F75</f>
        <v>42899</v>
      </c>
      <c r="G76" s="43"/>
      <c r="H76" s="166"/>
      <c r="I76" s="43"/>
      <c r="J76" s="123"/>
      <c r="K76" s="77">
        <v>8.4700000000000006</v>
      </c>
      <c r="L76" s="80">
        <v>7.91</v>
      </c>
      <c r="M76" s="80">
        <v>17.399999999999999</v>
      </c>
      <c r="N76" s="80">
        <v>0.64400000000000002</v>
      </c>
      <c r="O76" s="161">
        <v>420</v>
      </c>
      <c r="P76" s="319">
        <v>0.03</v>
      </c>
      <c r="Q76" s="311"/>
      <c r="R76" s="311"/>
      <c r="S76" s="311"/>
      <c r="T76" s="315"/>
      <c r="U76" s="315"/>
      <c r="V76" s="315"/>
      <c r="W76" s="431"/>
      <c r="X76" s="325">
        <v>0.79</v>
      </c>
      <c r="Y76" s="326"/>
      <c r="Z76" s="326"/>
      <c r="AA76" s="325"/>
      <c r="AB76" s="227"/>
      <c r="AD76" s="80"/>
      <c r="AE76" s="43"/>
      <c r="AG76" s="10" t="s">
        <v>110</v>
      </c>
      <c r="AH76" s="11">
        <f>AVERAGE(L75:L81)</f>
        <v>10.45857142857143</v>
      </c>
      <c r="AI76" s="22"/>
      <c r="AJ76" s="21"/>
    </row>
    <row r="77" spans="1:46" x14ac:dyDescent="0.2">
      <c r="A77" s="3" t="s">
        <v>116</v>
      </c>
      <c r="B77" s="181" t="s">
        <v>117</v>
      </c>
      <c r="C77" s="93"/>
      <c r="D77" s="43"/>
      <c r="E77" s="43"/>
      <c r="F77" s="232"/>
      <c r="G77" s="43"/>
      <c r="H77" s="166"/>
      <c r="I77" s="43"/>
      <c r="J77" s="123"/>
      <c r="K77" s="77">
        <v>9.01</v>
      </c>
      <c r="L77" s="227">
        <v>13</v>
      </c>
      <c r="M77" s="80">
        <v>22.9</v>
      </c>
      <c r="N77" s="80">
        <v>0.41699999999999998</v>
      </c>
      <c r="O77" s="161">
        <v>271</v>
      </c>
      <c r="P77" s="319">
        <v>0.27</v>
      </c>
      <c r="Q77" s="311"/>
      <c r="R77" s="311"/>
      <c r="S77" s="311"/>
      <c r="T77" s="315"/>
      <c r="U77" s="315"/>
      <c r="V77" s="315"/>
      <c r="W77" s="431"/>
      <c r="X77" s="325">
        <v>4.5</v>
      </c>
      <c r="Y77" s="326"/>
      <c r="Z77" s="326"/>
      <c r="AA77" s="325"/>
      <c r="AB77" s="227"/>
      <c r="AD77" s="80"/>
      <c r="AE77" s="43"/>
      <c r="AG77" s="1" t="s">
        <v>115</v>
      </c>
      <c r="AH77" s="5">
        <f>AVERAGE(M75:M81)</f>
        <v>22.5</v>
      </c>
      <c r="AL77"/>
      <c r="AM77"/>
      <c r="AN77"/>
      <c r="AO77"/>
      <c r="AP77"/>
      <c r="AQ77"/>
      <c r="AR77"/>
      <c r="AS77"/>
      <c r="AT77"/>
    </row>
    <row r="78" spans="1:46" x14ac:dyDescent="0.2">
      <c r="A78" s="3" t="s">
        <v>124</v>
      </c>
      <c r="B78" s="181" t="s">
        <v>125</v>
      </c>
      <c r="C78" s="93"/>
      <c r="D78" s="43"/>
      <c r="E78" s="43"/>
      <c r="F78" s="232"/>
      <c r="G78" s="43"/>
      <c r="H78" s="166"/>
      <c r="I78" s="43"/>
      <c r="J78" s="123"/>
      <c r="K78" s="77">
        <v>8.92</v>
      </c>
      <c r="L78" s="80">
        <v>12.32</v>
      </c>
      <c r="M78" s="243">
        <v>23.2</v>
      </c>
      <c r="N78" s="80">
        <v>0.36399999999999999</v>
      </c>
      <c r="O78" s="161">
        <v>237</v>
      </c>
      <c r="P78" s="319">
        <v>0.02</v>
      </c>
      <c r="Q78" s="311"/>
      <c r="R78" s="311"/>
      <c r="S78" s="311"/>
      <c r="T78" s="315"/>
      <c r="U78" s="315"/>
      <c r="V78" s="315"/>
      <c r="W78" s="431"/>
      <c r="X78" s="325">
        <v>0.83</v>
      </c>
      <c r="Y78" s="326"/>
      <c r="Z78" s="326"/>
      <c r="AA78" s="325"/>
      <c r="AB78" s="227"/>
      <c r="AD78" s="80"/>
      <c r="AE78" s="43"/>
      <c r="AG78" s="4" t="s">
        <v>119</v>
      </c>
      <c r="AH78" s="7">
        <f>AVERAGE(N75:N81)</f>
        <v>0.44914285714285718</v>
      </c>
      <c r="AL78"/>
      <c r="AM78"/>
      <c r="AN78"/>
      <c r="AO78"/>
      <c r="AP78"/>
      <c r="AQ78"/>
      <c r="AR78"/>
      <c r="AS78"/>
      <c r="AT78"/>
    </row>
    <row r="79" spans="1:46" x14ac:dyDescent="0.2">
      <c r="A79" s="3" t="s">
        <v>137</v>
      </c>
      <c r="B79" s="56" t="s">
        <v>138</v>
      </c>
      <c r="D79" s="520"/>
      <c r="E79" s="520"/>
      <c r="F79" s="520"/>
      <c r="G79" s="520"/>
      <c r="H79" s="180"/>
      <c r="I79" s="43"/>
      <c r="J79" s="124"/>
      <c r="K79" s="77">
        <v>8.8800000000000008</v>
      </c>
      <c r="L79" s="80">
        <v>9.4600000000000009</v>
      </c>
      <c r="M79" s="80">
        <v>23.8</v>
      </c>
      <c r="N79" s="80">
        <v>0.41599999999999998</v>
      </c>
      <c r="O79" s="161">
        <v>271</v>
      </c>
      <c r="P79" s="319">
        <v>0.02</v>
      </c>
      <c r="Q79" s="311"/>
      <c r="R79" s="311"/>
      <c r="S79" s="311"/>
      <c r="T79" s="315"/>
      <c r="U79" s="315"/>
      <c r="V79" s="315"/>
      <c r="W79" s="431"/>
      <c r="X79" s="325">
        <v>0.19</v>
      </c>
      <c r="Y79" s="326"/>
      <c r="Z79" s="326"/>
      <c r="AA79" s="325"/>
      <c r="AB79" s="227"/>
      <c r="AD79" s="80"/>
      <c r="AE79" s="43"/>
      <c r="AG79" s="24" t="s">
        <v>123</v>
      </c>
      <c r="AH79" s="25">
        <f>AVERAGE(P75:P81)</f>
        <v>0.26428571428571429</v>
      </c>
      <c r="AL79"/>
      <c r="AM79"/>
      <c r="AN79"/>
      <c r="AO79"/>
      <c r="AP79"/>
      <c r="AQ79"/>
      <c r="AR79"/>
      <c r="AS79"/>
      <c r="AT79"/>
    </row>
    <row r="80" spans="1:46" x14ac:dyDescent="0.2">
      <c r="A80" s="3" t="s">
        <v>139</v>
      </c>
      <c r="B80" s="56" t="s">
        <v>140</v>
      </c>
      <c r="D80" s="520"/>
      <c r="E80" s="520"/>
      <c r="F80" s="520"/>
      <c r="G80" s="520"/>
      <c r="H80" s="180"/>
      <c r="I80" s="43"/>
      <c r="J80" s="124"/>
      <c r="K80" s="77">
        <v>8.85</v>
      </c>
      <c r="L80" s="80">
        <v>9.35</v>
      </c>
      <c r="M80" s="80">
        <v>23.8</v>
      </c>
      <c r="N80" s="80">
        <v>0.41699999999999998</v>
      </c>
      <c r="O80" s="161">
        <v>271</v>
      </c>
      <c r="P80" s="319">
        <v>0.02</v>
      </c>
      <c r="Q80" s="311"/>
      <c r="R80" s="311"/>
      <c r="S80" s="311"/>
      <c r="T80" s="315"/>
      <c r="U80" s="315"/>
      <c r="V80" s="315"/>
      <c r="W80" s="431"/>
      <c r="X80" s="325">
        <v>0.15</v>
      </c>
      <c r="Y80" s="326"/>
      <c r="Z80" s="326"/>
      <c r="AA80" s="327"/>
      <c r="AB80" s="227"/>
      <c r="AD80" s="80"/>
      <c r="AE80" s="43"/>
      <c r="AG80" s="26" t="s">
        <v>127</v>
      </c>
      <c r="AH80" s="27">
        <f>AVERAGE(X75:AE81)</f>
        <v>4.8599999999999985</v>
      </c>
      <c r="AL80"/>
      <c r="AM80"/>
      <c r="AN80"/>
      <c r="AO80"/>
      <c r="AP80"/>
      <c r="AQ80"/>
      <c r="AR80"/>
      <c r="AS80"/>
      <c r="AT80"/>
    </row>
    <row r="81" spans="1:46" x14ac:dyDescent="0.2">
      <c r="A81" s="65" t="s">
        <v>142</v>
      </c>
      <c r="B81" s="90" t="s">
        <v>143</v>
      </c>
      <c r="C81" s="90"/>
      <c r="D81" s="69"/>
      <c r="E81" s="69"/>
      <c r="F81" s="69"/>
      <c r="G81" s="69"/>
      <c r="H81" s="222"/>
      <c r="I81" s="85"/>
      <c r="J81" s="223"/>
      <c r="K81" s="87">
        <v>8.84</v>
      </c>
      <c r="L81" s="87">
        <v>9.44</v>
      </c>
      <c r="M81" s="87">
        <v>23.8</v>
      </c>
      <c r="N81" s="87">
        <v>0.41399999999999998</v>
      </c>
      <c r="O81" s="379">
        <v>269</v>
      </c>
      <c r="P81" s="320">
        <v>0.02</v>
      </c>
      <c r="Q81" s="317"/>
      <c r="R81" s="317"/>
      <c r="S81" s="317"/>
      <c r="T81" s="318"/>
      <c r="U81" s="318"/>
      <c r="V81" s="318"/>
      <c r="W81" s="439"/>
      <c r="X81" s="328">
        <v>0.19</v>
      </c>
      <c r="Y81" s="86"/>
      <c r="Z81" s="86"/>
      <c r="AA81" s="328"/>
      <c r="AB81" s="233"/>
      <c r="AC81" s="234"/>
      <c r="AD81" s="87"/>
      <c r="AE81" s="85"/>
      <c r="AF81" s="73"/>
      <c r="AG81" s="73"/>
      <c r="AH81" s="73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x14ac:dyDescent="0.2">
      <c r="A82" s="282" t="s">
        <v>104</v>
      </c>
      <c r="B82" s="199" t="s">
        <v>105</v>
      </c>
      <c r="C82" s="465"/>
      <c r="D82" s="228"/>
      <c r="E82" s="235">
        <v>0.47916666666666669</v>
      </c>
      <c r="F82" s="231">
        <v>42913</v>
      </c>
      <c r="G82" s="228"/>
      <c r="H82" s="186"/>
      <c r="I82" s="228"/>
      <c r="J82" s="187"/>
      <c r="K82" s="260">
        <v>8.92</v>
      </c>
      <c r="L82" s="260">
        <v>12.44</v>
      </c>
      <c r="M82" s="260">
        <v>21.2</v>
      </c>
      <c r="N82" s="261">
        <v>0.41399999999999998</v>
      </c>
      <c r="O82" s="286">
        <v>271</v>
      </c>
      <c r="P82" s="321">
        <v>0</v>
      </c>
      <c r="Q82" s="313"/>
      <c r="R82" s="313"/>
      <c r="S82" s="313"/>
      <c r="T82" s="313"/>
      <c r="U82" s="313"/>
      <c r="V82" s="313"/>
      <c r="W82" s="430"/>
      <c r="X82" s="329">
        <v>0.81</v>
      </c>
      <c r="Y82" s="324"/>
      <c r="Z82" s="324"/>
      <c r="AA82" s="324"/>
      <c r="AB82" s="229"/>
      <c r="AC82" s="229"/>
      <c r="AD82" s="229"/>
      <c r="AE82" s="228"/>
      <c r="AF82" s="230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x14ac:dyDescent="0.2">
      <c r="A83" s="3" t="s">
        <v>108</v>
      </c>
      <c r="B83" s="181" t="s">
        <v>109</v>
      </c>
      <c r="C83" s="93"/>
      <c r="D83" s="43"/>
      <c r="E83" s="43"/>
      <c r="F83" s="232">
        <f>F82</f>
        <v>42913</v>
      </c>
      <c r="G83" s="43"/>
      <c r="H83" s="166"/>
      <c r="I83" s="43"/>
      <c r="J83" s="123"/>
      <c r="K83" s="77">
        <v>8.66</v>
      </c>
      <c r="L83" s="227">
        <v>8</v>
      </c>
      <c r="M83" s="227">
        <v>19</v>
      </c>
      <c r="N83" s="236">
        <v>0.42</v>
      </c>
      <c r="O83" s="288">
        <v>274</v>
      </c>
      <c r="P83" s="319">
        <v>0.06</v>
      </c>
      <c r="Q83" s="311"/>
      <c r="R83" s="311"/>
      <c r="S83" s="311"/>
      <c r="T83" s="315"/>
      <c r="U83" s="315"/>
      <c r="V83" s="315"/>
      <c r="W83" s="431"/>
      <c r="X83" s="325">
        <v>0.74</v>
      </c>
      <c r="Y83" s="330"/>
      <c r="Z83" s="326"/>
      <c r="AA83" s="325"/>
      <c r="AB83" s="227"/>
      <c r="AD83" s="80"/>
      <c r="AE83" s="4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x14ac:dyDescent="0.2">
      <c r="A84" s="3" t="s">
        <v>116</v>
      </c>
      <c r="B84" s="181" t="s">
        <v>117</v>
      </c>
      <c r="C84" s="93"/>
      <c r="D84" s="43"/>
      <c r="E84" s="43"/>
      <c r="F84" s="232"/>
      <c r="G84" s="43"/>
      <c r="H84" s="166"/>
      <c r="I84" s="43"/>
      <c r="J84" s="123"/>
      <c r="K84" s="77">
        <v>8.74</v>
      </c>
      <c r="L84" s="227">
        <v>10.7</v>
      </c>
      <c r="M84" s="227">
        <v>20</v>
      </c>
      <c r="N84" s="236">
        <v>0.41599999999999998</v>
      </c>
      <c r="O84" s="288">
        <v>271</v>
      </c>
      <c r="P84" s="319">
        <v>0.02</v>
      </c>
      <c r="Q84" s="311"/>
      <c r="R84" s="311"/>
      <c r="S84" s="311"/>
      <c r="T84" s="315"/>
      <c r="U84" s="315"/>
      <c r="V84" s="315"/>
      <c r="W84" s="431"/>
      <c r="X84" s="325">
        <v>1.04</v>
      </c>
      <c r="Y84" s="330"/>
      <c r="Z84" s="326"/>
      <c r="AA84" s="325"/>
      <c r="AB84" s="227"/>
      <c r="AD84" s="80"/>
      <c r="AE84" s="43"/>
      <c r="AG84"/>
      <c r="AH84"/>
      <c r="AI84"/>
    </row>
    <row r="85" spans="1:46" x14ac:dyDescent="0.2">
      <c r="A85" s="3" t="s">
        <v>124</v>
      </c>
      <c r="B85" s="181" t="s">
        <v>125</v>
      </c>
      <c r="C85" s="93"/>
      <c r="D85" s="43"/>
      <c r="E85" s="43"/>
      <c r="F85" s="232"/>
      <c r="G85" s="43"/>
      <c r="H85" s="166"/>
      <c r="I85" s="43"/>
      <c r="J85" s="123"/>
      <c r="K85" s="77">
        <v>9</v>
      </c>
      <c r="L85" s="227">
        <v>12.86</v>
      </c>
      <c r="M85" s="227">
        <v>20.100000000000001</v>
      </c>
      <c r="N85" s="236">
        <v>0.39500000000000002</v>
      </c>
      <c r="O85" s="288">
        <v>258</v>
      </c>
      <c r="P85" s="319">
        <v>0</v>
      </c>
      <c r="Q85" s="311"/>
      <c r="R85" s="311"/>
      <c r="S85" s="311"/>
      <c r="T85" s="315"/>
      <c r="U85" s="315"/>
      <c r="V85" s="315"/>
      <c r="W85" s="431"/>
      <c r="X85" s="325">
        <v>0.86</v>
      </c>
      <c r="Y85" s="330"/>
      <c r="Z85" s="326"/>
      <c r="AA85" s="325"/>
      <c r="AB85" s="227"/>
      <c r="AD85" s="80"/>
      <c r="AE85" s="43"/>
      <c r="AG85"/>
      <c r="AH85"/>
      <c r="AI85"/>
      <c r="AL85"/>
      <c r="AM85"/>
      <c r="AN85"/>
      <c r="AO85"/>
      <c r="AP85"/>
      <c r="AQ85"/>
      <c r="AR85"/>
      <c r="AS85"/>
      <c r="AT85"/>
    </row>
    <row r="86" spans="1:46" x14ac:dyDescent="0.2">
      <c r="A86" s="3" t="s">
        <v>137</v>
      </c>
      <c r="B86" s="56" t="s">
        <v>138</v>
      </c>
      <c r="D86" s="520"/>
      <c r="E86" s="520"/>
      <c r="F86" s="520"/>
      <c r="G86" s="520"/>
      <c r="H86" s="180"/>
      <c r="I86" s="43"/>
      <c r="J86" s="124"/>
      <c r="K86" s="77">
        <v>8.77</v>
      </c>
      <c r="L86" s="227">
        <v>9.4499999999999993</v>
      </c>
      <c r="M86" s="227">
        <v>21</v>
      </c>
      <c r="N86" s="236">
        <v>0.41599999999999998</v>
      </c>
      <c r="O86" s="288">
        <v>270</v>
      </c>
      <c r="P86" s="319">
        <v>0</v>
      </c>
      <c r="Q86" s="311"/>
      <c r="R86" s="311"/>
      <c r="S86" s="311"/>
      <c r="T86" s="315"/>
      <c r="U86" s="315"/>
      <c r="V86" s="315"/>
      <c r="W86" s="431"/>
      <c r="X86" s="325">
        <v>0.43</v>
      </c>
      <c r="Y86" s="330"/>
      <c r="Z86" s="326"/>
      <c r="AA86" s="325"/>
      <c r="AB86" s="227"/>
      <c r="AD86" s="80"/>
      <c r="AE86" s="43"/>
      <c r="AG86"/>
      <c r="AH86"/>
      <c r="AI86"/>
      <c r="AL86"/>
      <c r="AM86"/>
      <c r="AN86"/>
      <c r="AO86"/>
      <c r="AP86"/>
      <c r="AQ86"/>
      <c r="AR86"/>
      <c r="AS86"/>
      <c r="AT86"/>
    </row>
    <row r="87" spans="1:46" x14ac:dyDescent="0.2">
      <c r="A87" s="3" t="s">
        <v>139</v>
      </c>
      <c r="B87" s="56" t="s">
        <v>140</v>
      </c>
      <c r="D87" s="520"/>
      <c r="E87" s="520" t="s">
        <v>223</v>
      </c>
      <c r="F87" s="520"/>
      <c r="G87" s="520"/>
      <c r="H87" s="180"/>
      <c r="I87" s="43"/>
      <c r="J87" s="124"/>
      <c r="K87" s="77">
        <v>8.7799999999999994</v>
      </c>
      <c r="L87" s="227">
        <v>8.7799999999999994</v>
      </c>
      <c r="M87" s="227">
        <v>21</v>
      </c>
      <c r="N87" s="236">
        <v>0.41599999999999998</v>
      </c>
      <c r="O87" s="288">
        <v>270</v>
      </c>
      <c r="P87" s="319">
        <v>0</v>
      </c>
      <c r="Q87" s="311"/>
      <c r="R87" s="311"/>
      <c r="S87" s="311"/>
      <c r="T87" s="315"/>
      <c r="U87" s="315"/>
      <c r="V87" s="315"/>
      <c r="W87" s="431"/>
      <c r="X87" s="325">
        <v>0.55000000000000004</v>
      </c>
      <c r="Y87" s="330"/>
      <c r="Z87" s="326"/>
      <c r="AA87" s="327"/>
      <c r="AB87" s="227"/>
      <c r="AD87" s="80"/>
      <c r="AE87" s="43"/>
      <c r="AG87"/>
      <c r="AH87"/>
      <c r="AI87"/>
      <c r="AL87"/>
      <c r="AM87"/>
      <c r="AN87"/>
      <c r="AO87"/>
      <c r="AP87"/>
      <c r="AQ87"/>
      <c r="AR87"/>
      <c r="AS87"/>
      <c r="AT87"/>
    </row>
    <row r="88" spans="1:46" x14ac:dyDescent="0.2">
      <c r="A88" s="3"/>
      <c r="B88" s="520">
        <v>1.5</v>
      </c>
      <c r="D88" s="520"/>
      <c r="E88" s="520">
        <v>1.5</v>
      </c>
      <c r="F88" s="520"/>
      <c r="G88" s="520"/>
      <c r="H88" s="180"/>
      <c r="I88" s="43"/>
      <c r="J88" s="124"/>
      <c r="K88" s="269"/>
      <c r="L88" s="270"/>
      <c r="M88" s="270"/>
      <c r="N88" s="236">
        <v>0.41599999999999998</v>
      </c>
      <c r="O88" s="288">
        <v>270</v>
      </c>
      <c r="P88" s="319">
        <v>0.02</v>
      </c>
      <c r="Q88" s="311"/>
      <c r="R88" s="311"/>
      <c r="S88" s="311"/>
      <c r="T88" s="315"/>
      <c r="U88" s="315"/>
      <c r="V88" s="315"/>
      <c r="W88" s="431" t="s">
        <v>224</v>
      </c>
      <c r="X88" s="325">
        <v>0.67</v>
      </c>
      <c r="Y88" s="330"/>
      <c r="Z88" s="326"/>
      <c r="AA88" s="327"/>
      <c r="AB88" s="227"/>
      <c r="AD88" s="80"/>
      <c r="AE88" s="43"/>
      <c r="AF88" s="1" t="s">
        <v>225</v>
      </c>
      <c r="AG88"/>
      <c r="AH88"/>
      <c r="AI88"/>
      <c r="AL88"/>
      <c r="AM88"/>
      <c r="AN88"/>
      <c r="AO88"/>
      <c r="AP88"/>
      <c r="AQ88"/>
      <c r="AR88"/>
      <c r="AS88"/>
      <c r="AT88"/>
    </row>
    <row r="89" spans="1:46" x14ac:dyDescent="0.2">
      <c r="A89" s="3"/>
      <c r="B89" s="520">
        <v>5</v>
      </c>
      <c r="D89" s="520"/>
      <c r="E89" s="520">
        <v>5</v>
      </c>
      <c r="F89" s="520"/>
      <c r="G89" s="520"/>
      <c r="H89" s="180"/>
      <c r="I89" s="43"/>
      <c r="J89" s="124"/>
      <c r="K89" s="269"/>
      <c r="L89" s="270"/>
      <c r="M89" s="270"/>
      <c r="N89" s="236">
        <v>0.45900000000000002</v>
      </c>
      <c r="O89" s="288">
        <v>298</v>
      </c>
      <c r="P89" s="319">
        <v>0.02</v>
      </c>
      <c r="Q89" s="311"/>
      <c r="R89" s="311"/>
      <c r="S89" s="311"/>
      <c r="T89" s="315"/>
      <c r="U89" s="315"/>
      <c r="V89" s="315"/>
      <c r="W89" s="431"/>
      <c r="X89" s="325">
        <v>0.59</v>
      </c>
      <c r="Y89" s="330"/>
      <c r="Z89" s="326"/>
      <c r="AA89" s="327"/>
      <c r="AB89" s="227"/>
      <c r="AD89" s="80"/>
      <c r="AE89" s="43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x14ac:dyDescent="0.2">
      <c r="A90" s="3"/>
      <c r="B90" s="520">
        <v>7</v>
      </c>
      <c r="D90" s="520"/>
      <c r="E90" s="520">
        <v>7</v>
      </c>
      <c r="F90" s="520"/>
      <c r="G90" s="520"/>
      <c r="H90" s="180"/>
      <c r="I90" s="43"/>
      <c r="J90" s="124"/>
      <c r="K90" s="269"/>
      <c r="L90" s="270"/>
      <c r="M90" s="270"/>
      <c r="N90" s="236">
        <v>0.46300000000000002</v>
      </c>
      <c r="O90" s="288">
        <v>301</v>
      </c>
      <c r="P90" s="319">
        <v>1.97</v>
      </c>
      <c r="Q90" s="311"/>
      <c r="R90" s="311"/>
      <c r="S90" s="311"/>
      <c r="T90" s="315"/>
      <c r="U90" s="315"/>
      <c r="V90" s="315"/>
      <c r="W90" s="431"/>
      <c r="X90" s="325">
        <v>1.01</v>
      </c>
      <c r="Y90" s="331"/>
      <c r="Z90" s="326"/>
      <c r="AA90" s="327"/>
      <c r="AB90" s="227"/>
      <c r="AD90" s="80"/>
      <c r="AE90" s="43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x14ac:dyDescent="0.2">
      <c r="A91" s="3"/>
      <c r="B91" s="520">
        <v>8</v>
      </c>
      <c r="D91" s="520"/>
      <c r="E91" s="520">
        <v>8</v>
      </c>
      <c r="F91" s="520"/>
      <c r="G91" s="520"/>
      <c r="H91" s="180"/>
      <c r="I91" s="43"/>
      <c r="J91" s="124"/>
      <c r="K91" s="269"/>
      <c r="L91" s="270"/>
      <c r="M91" s="270"/>
      <c r="N91" s="268"/>
      <c r="O91" s="288"/>
      <c r="P91" s="319">
        <v>24</v>
      </c>
      <c r="Q91" s="311"/>
      <c r="R91" s="311"/>
      <c r="S91" s="311"/>
      <c r="T91" s="315"/>
      <c r="U91" s="315"/>
      <c r="V91" s="315"/>
      <c r="W91" s="431"/>
      <c r="X91" s="325">
        <v>3</v>
      </c>
      <c r="Y91" s="325"/>
      <c r="Z91" s="326"/>
      <c r="AA91" s="327"/>
      <c r="AB91" s="227"/>
      <c r="AD91" s="80"/>
      <c r="AE91" s="43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x14ac:dyDescent="0.2">
      <c r="A92" s="3"/>
      <c r="B92" s="520">
        <v>8.8000000000000007</v>
      </c>
      <c r="D92" s="520"/>
      <c r="E92" s="520">
        <v>8.8000000000000007</v>
      </c>
      <c r="F92" s="520"/>
      <c r="G92" s="520"/>
      <c r="H92" s="180"/>
      <c r="I92" s="43"/>
      <c r="J92" s="124"/>
      <c r="K92" s="269"/>
      <c r="L92" s="270"/>
      <c r="M92" s="270"/>
      <c r="N92" s="236">
        <v>0.47299999999999998</v>
      </c>
      <c r="O92" s="288">
        <v>305</v>
      </c>
      <c r="P92" s="319">
        <v>17.14</v>
      </c>
      <c r="Q92" s="311"/>
      <c r="R92" s="311"/>
      <c r="S92" s="311" t="s">
        <v>226</v>
      </c>
      <c r="T92" s="315"/>
      <c r="U92" s="315"/>
      <c r="V92" s="315"/>
      <c r="W92" s="431"/>
      <c r="X92" s="325">
        <v>2.0299999999999998</v>
      </c>
      <c r="Y92" s="325"/>
      <c r="Z92" s="326"/>
      <c r="AA92" s="327"/>
      <c r="AB92" s="227"/>
      <c r="AD92" s="80"/>
      <c r="AE92" s="43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x14ac:dyDescent="0.2">
      <c r="A93" s="65" t="s">
        <v>142</v>
      </c>
      <c r="B93" s="90" t="s">
        <v>143</v>
      </c>
      <c r="C93" s="90"/>
      <c r="D93" s="69"/>
      <c r="E93" s="69"/>
      <c r="F93" s="69"/>
      <c r="G93" s="69"/>
      <c r="H93" s="222"/>
      <c r="I93" s="85"/>
      <c r="J93" s="223"/>
      <c r="K93" s="233">
        <v>8.73</v>
      </c>
      <c r="L93" s="233">
        <v>8.7100000000000009</v>
      </c>
      <c r="M93" s="233">
        <v>21.4</v>
      </c>
      <c r="N93" s="262">
        <v>0.41499999999999998</v>
      </c>
      <c r="O93" s="291">
        <v>270</v>
      </c>
      <c r="P93" s="320">
        <v>0.02</v>
      </c>
      <c r="Q93" s="317"/>
      <c r="R93" s="317"/>
      <c r="S93" s="317"/>
      <c r="T93" s="318"/>
      <c r="U93" s="318"/>
      <c r="V93" s="318"/>
      <c r="W93" s="439"/>
      <c r="X93" s="328">
        <v>0.35</v>
      </c>
      <c r="Y93" s="332"/>
      <c r="Z93" s="86"/>
      <c r="AA93" s="328"/>
      <c r="AB93" s="233"/>
      <c r="AC93" s="234"/>
      <c r="AD93" s="87"/>
      <c r="AE93" s="85"/>
      <c r="AF93" s="73"/>
      <c r="AG93"/>
      <c r="AH93"/>
      <c r="AI93"/>
      <c r="AK93"/>
      <c r="AL93"/>
      <c r="AM93"/>
      <c r="AN93"/>
      <c r="AO93"/>
      <c r="AP93"/>
      <c r="AQ93"/>
      <c r="AR93"/>
      <c r="AS93"/>
      <c r="AT93"/>
    </row>
    <row r="94" spans="1:46" x14ac:dyDescent="0.2">
      <c r="A94" s="3" t="s">
        <v>104</v>
      </c>
      <c r="B94" s="199" t="s">
        <v>105</v>
      </c>
      <c r="C94" s="465"/>
      <c r="D94" s="228"/>
      <c r="E94" s="235">
        <v>0.5</v>
      </c>
      <c r="F94" s="231">
        <v>42926</v>
      </c>
      <c r="G94" s="228"/>
      <c r="H94" s="186"/>
      <c r="I94" s="228"/>
      <c r="J94" s="187"/>
      <c r="K94" s="260">
        <v>9.0299999999999994</v>
      </c>
      <c r="L94" s="260">
        <v>11.52</v>
      </c>
      <c r="M94" s="260">
        <v>24.3</v>
      </c>
      <c r="N94" s="261">
        <v>0.41599999999999998</v>
      </c>
      <c r="O94" s="286">
        <v>271</v>
      </c>
      <c r="P94" s="321">
        <v>0.16</v>
      </c>
      <c r="Q94" s="313"/>
      <c r="R94" s="313"/>
      <c r="S94" s="313"/>
      <c r="T94" s="313"/>
      <c r="U94" s="313"/>
      <c r="V94" s="313"/>
      <c r="W94" s="430"/>
      <c r="X94" s="329">
        <v>2.31</v>
      </c>
      <c r="Y94" s="333"/>
      <c r="Z94" s="324"/>
      <c r="AA94" s="324"/>
      <c r="AB94" s="229"/>
      <c r="AC94" s="229"/>
      <c r="AD94" s="229"/>
      <c r="AE94" s="228"/>
      <c r="AF94" s="230" t="s">
        <v>227</v>
      </c>
      <c r="AG94"/>
      <c r="AH94"/>
      <c r="AI94"/>
      <c r="AK94"/>
      <c r="AL94"/>
      <c r="AM94"/>
      <c r="AN94"/>
      <c r="AO94"/>
      <c r="AP94"/>
      <c r="AQ94"/>
      <c r="AR94"/>
      <c r="AS94"/>
      <c r="AT94"/>
    </row>
    <row r="95" spans="1:46" x14ac:dyDescent="0.2">
      <c r="A95" s="3" t="s">
        <v>108</v>
      </c>
      <c r="B95" s="181" t="s">
        <v>109</v>
      </c>
      <c r="C95" s="93"/>
      <c r="D95" s="43"/>
      <c r="E95" s="43"/>
      <c r="F95" s="232">
        <f>F94</f>
        <v>42926</v>
      </c>
      <c r="G95" s="43"/>
      <c r="H95" s="166"/>
      <c r="I95" s="43"/>
      <c r="J95" s="123"/>
      <c r="K95" s="77">
        <v>8.64</v>
      </c>
      <c r="L95" s="227">
        <v>9.02</v>
      </c>
      <c r="M95" s="227">
        <v>22.1</v>
      </c>
      <c r="N95" s="236">
        <v>0.438</v>
      </c>
      <c r="O95" s="288">
        <v>290</v>
      </c>
      <c r="P95" s="319">
        <v>0.02</v>
      </c>
      <c r="Q95" s="311"/>
      <c r="R95" s="311"/>
      <c r="S95" s="311"/>
      <c r="T95" s="315"/>
      <c r="U95" s="315"/>
      <c r="V95" s="315"/>
      <c r="W95" s="431"/>
      <c r="X95" s="325">
        <v>1.38</v>
      </c>
      <c r="Y95" s="330"/>
      <c r="Z95" s="326"/>
      <c r="AA95" s="325"/>
      <c r="AB95" s="227"/>
      <c r="AD95" s="80"/>
      <c r="AE95" s="43"/>
      <c r="AF95" s="1" t="s">
        <v>228</v>
      </c>
      <c r="AG95"/>
      <c r="AH95"/>
      <c r="AI95"/>
      <c r="AK95"/>
      <c r="AL95"/>
      <c r="AM95"/>
      <c r="AN95"/>
      <c r="AO95"/>
      <c r="AP95"/>
      <c r="AQ95"/>
      <c r="AR95"/>
      <c r="AS95"/>
      <c r="AT95"/>
    </row>
    <row r="96" spans="1:46" x14ac:dyDescent="0.2">
      <c r="A96" s="3" t="s">
        <v>116</v>
      </c>
      <c r="B96" s="181" t="s">
        <v>117</v>
      </c>
      <c r="C96" s="93"/>
      <c r="D96" s="43"/>
      <c r="E96" s="43"/>
      <c r="F96" s="232"/>
      <c r="G96" s="43"/>
      <c r="H96" s="166"/>
      <c r="I96" s="43"/>
      <c r="J96" s="123"/>
      <c r="K96" s="77">
        <v>9.0299999999999994</v>
      </c>
      <c r="L96" s="227">
        <v>9.8000000000000007</v>
      </c>
      <c r="M96" s="227">
        <v>24.2</v>
      </c>
      <c r="N96" s="236">
        <v>0.44</v>
      </c>
      <c r="O96" s="288">
        <v>286</v>
      </c>
      <c r="P96" s="319">
        <v>0.1</v>
      </c>
      <c r="Q96" s="311"/>
      <c r="R96" s="311"/>
      <c r="S96" s="311"/>
      <c r="T96" s="315"/>
      <c r="U96" s="315"/>
      <c r="V96" s="315"/>
      <c r="W96" s="431"/>
      <c r="X96" s="325">
        <v>1.51</v>
      </c>
      <c r="Y96" s="330"/>
      <c r="Z96" s="326"/>
      <c r="AA96" s="325"/>
      <c r="AB96" s="227"/>
      <c r="AD96" s="80"/>
      <c r="AE96" s="43"/>
      <c r="AF96" s="1" t="s">
        <v>229</v>
      </c>
      <c r="AG96"/>
      <c r="AH96"/>
      <c r="AI96"/>
      <c r="AK96"/>
      <c r="AL96"/>
      <c r="AM96"/>
      <c r="AN96"/>
      <c r="AO96"/>
      <c r="AP96"/>
      <c r="AQ96"/>
      <c r="AR96"/>
      <c r="AS96"/>
      <c r="AT96"/>
    </row>
    <row r="97" spans="1:46" x14ac:dyDescent="0.2">
      <c r="A97" s="3" t="s">
        <v>124</v>
      </c>
      <c r="B97" s="181" t="s">
        <v>125</v>
      </c>
      <c r="C97" s="93"/>
      <c r="D97" s="43"/>
      <c r="E97" s="43"/>
      <c r="F97" s="232"/>
      <c r="G97" s="43"/>
      <c r="H97" s="166"/>
      <c r="I97" s="43"/>
      <c r="J97" s="123"/>
      <c r="K97" s="77">
        <v>8.84</v>
      </c>
      <c r="L97" s="227">
        <v>12.83</v>
      </c>
      <c r="M97" s="227">
        <v>24.2</v>
      </c>
      <c r="N97" s="236">
        <v>0.41399999999999998</v>
      </c>
      <c r="O97" s="288">
        <v>269</v>
      </c>
      <c r="P97" s="319">
        <v>7.0000000000000007E-2</v>
      </c>
      <c r="Q97" s="311"/>
      <c r="R97" s="311"/>
      <c r="S97" s="311"/>
      <c r="T97" s="315"/>
      <c r="U97" s="315"/>
      <c r="V97" s="315"/>
      <c r="W97" s="431"/>
      <c r="X97" s="325">
        <v>1.51</v>
      </c>
      <c r="Y97" s="330"/>
      <c r="Z97" s="326"/>
      <c r="AA97" s="325"/>
      <c r="AB97" s="227"/>
      <c r="AD97" s="80"/>
      <c r="AE97" s="43"/>
      <c r="AF97" s="1" t="s">
        <v>230</v>
      </c>
      <c r="AG97"/>
      <c r="AH97"/>
      <c r="AI97"/>
    </row>
    <row r="98" spans="1:46" x14ac:dyDescent="0.2">
      <c r="A98" s="50" t="s">
        <v>207</v>
      </c>
      <c r="B98" s="209" t="s">
        <v>208</v>
      </c>
      <c r="C98" s="93"/>
      <c r="D98" s="43"/>
      <c r="E98" s="43"/>
      <c r="F98" s="232"/>
      <c r="G98" s="43"/>
      <c r="H98" s="166"/>
      <c r="I98" s="43"/>
      <c r="J98" s="123"/>
      <c r="K98" s="77">
        <v>8.76</v>
      </c>
      <c r="L98" s="227">
        <v>13.96</v>
      </c>
      <c r="M98" s="227">
        <v>24.2</v>
      </c>
      <c r="N98" s="236">
        <v>0.39100000000000001</v>
      </c>
      <c r="O98" s="288">
        <v>254</v>
      </c>
      <c r="P98" s="319">
        <v>0.32</v>
      </c>
      <c r="Q98" s="311"/>
      <c r="R98" s="311"/>
      <c r="S98" s="311"/>
      <c r="T98" s="315"/>
      <c r="U98" s="315"/>
      <c r="V98" s="315"/>
      <c r="W98" s="431"/>
      <c r="X98" s="325">
        <v>4.28</v>
      </c>
      <c r="Y98" s="330"/>
      <c r="Z98" s="326"/>
      <c r="AA98" s="325"/>
      <c r="AB98" s="227"/>
      <c r="AD98" s="80"/>
      <c r="AE98" s="43"/>
      <c r="AF98" s="1" t="s">
        <v>231</v>
      </c>
      <c r="AG98"/>
      <c r="AH98"/>
      <c r="AI98"/>
      <c r="AL98"/>
      <c r="AM98"/>
      <c r="AN98"/>
      <c r="AO98"/>
      <c r="AP98"/>
      <c r="AQ98"/>
      <c r="AR98"/>
      <c r="AS98"/>
      <c r="AT98"/>
    </row>
    <row r="99" spans="1:46" x14ac:dyDescent="0.2">
      <c r="A99" s="50"/>
      <c r="B99" s="520">
        <v>1</v>
      </c>
      <c r="C99" s="93"/>
      <c r="D99" s="43"/>
      <c r="E99" s="80">
        <v>1</v>
      </c>
      <c r="F99" s="232"/>
      <c r="G99" s="43"/>
      <c r="H99" s="166"/>
      <c r="I99" s="43"/>
      <c r="J99" s="123"/>
      <c r="K99" s="77">
        <v>8.94</v>
      </c>
      <c r="L99" s="227">
        <v>15.06</v>
      </c>
      <c r="M99" s="227">
        <v>24.3</v>
      </c>
      <c r="N99" s="236">
        <v>0.39</v>
      </c>
      <c r="O99" s="288">
        <v>253</v>
      </c>
      <c r="P99" s="319">
        <v>4</v>
      </c>
      <c r="Q99" s="311"/>
      <c r="R99" s="311"/>
      <c r="S99" s="311"/>
      <c r="T99" s="315"/>
      <c r="U99" s="315"/>
      <c r="V99" s="315"/>
      <c r="W99" s="431"/>
      <c r="X99" s="325">
        <v>38.97</v>
      </c>
      <c r="Y99" s="330"/>
      <c r="Z99" s="326"/>
      <c r="AA99" s="325"/>
      <c r="AB99" s="227"/>
      <c r="AD99" s="80"/>
      <c r="AE99" s="43"/>
      <c r="AF99" s="1" t="s">
        <v>232</v>
      </c>
      <c r="AG99"/>
      <c r="AH99"/>
      <c r="AI99"/>
      <c r="AL99"/>
      <c r="AM99"/>
      <c r="AN99"/>
      <c r="AO99"/>
      <c r="AP99"/>
      <c r="AQ99"/>
      <c r="AR99"/>
      <c r="AS99"/>
      <c r="AT99"/>
    </row>
    <row r="100" spans="1:46" x14ac:dyDescent="0.2">
      <c r="A100" s="50" t="s">
        <v>233</v>
      </c>
      <c r="B100" s="55" t="s">
        <v>234</v>
      </c>
      <c r="C100" s="93"/>
      <c r="D100" s="43"/>
      <c r="E100" s="43"/>
      <c r="F100" s="232"/>
      <c r="G100" s="43"/>
      <c r="H100" s="166"/>
      <c r="I100" s="43"/>
      <c r="J100" s="123"/>
      <c r="K100" s="77">
        <v>9.16</v>
      </c>
      <c r="L100" s="227">
        <v>17.28</v>
      </c>
      <c r="M100" s="227">
        <v>23.3</v>
      </c>
      <c r="N100" s="236">
        <v>0.376</v>
      </c>
      <c r="O100" s="288">
        <v>245</v>
      </c>
      <c r="P100" s="314">
        <v>0.17</v>
      </c>
      <c r="Q100" s="311"/>
      <c r="R100" s="311"/>
      <c r="S100" s="311"/>
      <c r="T100" s="315"/>
      <c r="U100" s="315"/>
      <c r="V100" s="315"/>
      <c r="W100" s="431"/>
      <c r="X100" s="325">
        <v>2.08</v>
      </c>
      <c r="Y100" s="330"/>
      <c r="Z100" s="326"/>
      <c r="AA100" s="325"/>
      <c r="AB100" s="227"/>
      <c r="AD100" s="80"/>
      <c r="AE100" s="43"/>
      <c r="AF100" s="1" t="s">
        <v>235</v>
      </c>
      <c r="AL100"/>
      <c r="AM100"/>
      <c r="AN100"/>
      <c r="AO100"/>
      <c r="AP100"/>
      <c r="AQ100"/>
      <c r="AR100"/>
      <c r="AS100"/>
      <c r="AT100"/>
    </row>
    <row r="101" spans="1:46" x14ac:dyDescent="0.2">
      <c r="A101" s="3" t="s">
        <v>137</v>
      </c>
      <c r="B101" s="56" t="s">
        <v>138</v>
      </c>
      <c r="D101" s="520"/>
      <c r="E101" s="520" t="s">
        <v>223</v>
      </c>
      <c r="F101" s="520"/>
      <c r="G101" s="520"/>
      <c r="H101" s="180"/>
      <c r="I101" s="43"/>
      <c r="J101" s="124"/>
      <c r="K101" s="77">
        <v>8.99</v>
      </c>
      <c r="L101" s="227">
        <v>10.33</v>
      </c>
      <c r="M101" s="227">
        <v>23.9</v>
      </c>
      <c r="N101" s="236">
        <v>0.438</v>
      </c>
      <c r="O101" s="288">
        <v>284</v>
      </c>
      <c r="P101" s="319">
        <v>0.02</v>
      </c>
      <c r="Q101" s="311"/>
      <c r="R101" s="311"/>
      <c r="S101" s="311"/>
      <c r="T101" s="315"/>
      <c r="U101" s="315"/>
      <c r="V101" s="315"/>
      <c r="W101" s="431"/>
      <c r="X101" s="325">
        <v>0.79</v>
      </c>
      <c r="Y101" s="330"/>
      <c r="Z101" s="326"/>
      <c r="AA101" s="325"/>
      <c r="AB101" s="227"/>
      <c r="AD101" s="80"/>
      <c r="AE101" s="43"/>
      <c r="AF101" s="1" t="s">
        <v>236</v>
      </c>
      <c r="AL101"/>
      <c r="AM101"/>
      <c r="AN101"/>
      <c r="AO101"/>
      <c r="AP101"/>
      <c r="AQ101"/>
      <c r="AR101"/>
      <c r="AS101"/>
      <c r="AT101"/>
    </row>
    <row r="102" spans="1:46" x14ac:dyDescent="0.2">
      <c r="A102" s="3"/>
      <c r="B102" s="59">
        <v>4.5</v>
      </c>
      <c r="D102" s="520"/>
      <c r="E102" s="59">
        <v>4.5</v>
      </c>
      <c r="F102" s="520"/>
      <c r="G102" s="520"/>
      <c r="H102" s="180"/>
      <c r="I102" s="43"/>
      <c r="J102" s="124"/>
      <c r="K102" s="269"/>
      <c r="L102" s="270"/>
      <c r="M102" s="270"/>
      <c r="N102" s="268"/>
      <c r="O102" s="288"/>
      <c r="P102" s="319">
        <v>0.14000000000000001</v>
      </c>
      <c r="Q102" s="311"/>
      <c r="R102" s="311"/>
      <c r="S102" s="311"/>
      <c r="T102" s="315"/>
      <c r="U102" s="315"/>
      <c r="V102" s="315"/>
      <c r="W102" s="431"/>
      <c r="X102" s="325">
        <v>1.84</v>
      </c>
      <c r="Y102" s="330"/>
      <c r="Z102" s="325"/>
      <c r="AA102" s="325"/>
      <c r="AB102" s="227"/>
      <c r="AD102" s="80"/>
      <c r="AE102" s="43"/>
      <c r="AL102"/>
      <c r="AM102"/>
      <c r="AN102"/>
      <c r="AO102"/>
      <c r="AP102"/>
      <c r="AQ102"/>
      <c r="AR102"/>
      <c r="AS102"/>
      <c r="AT102"/>
    </row>
    <row r="103" spans="1:46" x14ac:dyDescent="0.2">
      <c r="A103" s="3"/>
      <c r="B103" s="59">
        <v>6</v>
      </c>
      <c r="D103" s="520"/>
      <c r="E103" s="59">
        <v>6</v>
      </c>
      <c r="F103" s="520"/>
      <c r="G103" s="520"/>
      <c r="H103" s="180"/>
      <c r="I103" s="43"/>
      <c r="J103" s="124"/>
      <c r="K103" s="269"/>
      <c r="L103" s="273"/>
      <c r="M103" s="270"/>
      <c r="N103" s="268"/>
      <c r="O103" s="288"/>
      <c r="P103" s="319">
        <v>0.11</v>
      </c>
      <c r="Q103" s="311"/>
      <c r="R103" s="311"/>
      <c r="S103" s="311"/>
      <c r="T103" s="315"/>
      <c r="U103" s="315"/>
      <c r="V103" s="315"/>
      <c r="W103" s="431"/>
      <c r="X103" s="325">
        <v>1.02</v>
      </c>
      <c r="Y103" s="330"/>
      <c r="Z103" s="325"/>
      <c r="AA103" s="325"/>
      <c r="AB103" s="227"/>
      <c r="AD103" s="80"/>
      <c r="AE103" s="43"/>
      <c r="AL103"/>
      <c r="AM103"/>
      <c r="AN103"/>
      <c r="AO103"/>
      <c r="AP103"/>
      <c r="AQ103"/>
      <c r="AR103"/>
      <c r="AS103"/>
      <c r="AT103"/>
    </row>
    <row r="104" spans="1:46" x14ac:dyDescent="0.2">
      <c r="A104" s="3"/>
      <c r="B104" s="59">
        <v>7</v>
      </c>
      <c r="D104" s="520"/>
      <c r="E104" s="59">
        <v>7</v>
      </c>
      <c r="F104" s="520"/>
      <c r="G104" s="520"/>
      <c r="H104" s="180"/>
      <c r="I104" s="43"/>
      <c r="J104" s="124"/>
      <c r="K104" s="269"/>
      <c r="L104" s="270"/>
      <c r="M104" s="273"/>
      <c r="N104" s="274"/>
      <c r="O104" s="383"/>
      <c r="P104" s="319">
        <v>8.84</v>
      </c>
      <c r="Q104" s="311"/>
      <c r="R104" s="311"/>
      <c r="S104" s="311"/>
      <c r="T104" s="315"/>
      <c r="U104" s="315"/>
      <c r="V104" s="315"/>
      <c r="W104" s="431"/>
      <c r="X104" s="334">
        <v>1.66</v>
      </c>
      <c r="Y104" s="325"/>
      <c r="Z104" s="335"/>
      <c r="AA104" s="335"/>
      <c r="AB104" s="227"/>
      <c r="AD104" s="80"/>
      <c r="AE104" s="43"/>
      <c r="AL104"/>
      <c r="AM104"/>
      <c r="AN104"/>
      <c r="AO104"/>
      <c r="AP104"/>
      <c r="AQ104"/>
      <c r="AR104"/>
      <c r="AS104"/>
      <c r="AT104"/>
    </row>
    <row r="105" spans="1:46" x14ac:dyDescent="0.2">
      <c r="A105" s="3"/>
      <c r="B105" s="59">
        <v>8.8000000000000007</v>
      </c>
      <c r="D105" s="520"/>
      <c r="E105" s="59">
        <v>8.8000000000000007</v>
      </c>
      <c r="F105" s="520"/>
      <c r="G105" s="520"/>
      <c r="H105" s="180"/>
      <c r="I105" s="43"/>
      <c r="J105" s="124"/>
      <c r="K105" s="269"/>
      <c r="L105" s="270"/>
      <c r="M105" s="273"/>
      <c r="N105" s="274"/>
      <c r="P105" s="319">
        <v>11.15</v>
      </c>
      <c r="Q105" s="311"/>
      <c r="R105" s="311"/>
      <c r="S105" s="311"/>
      <c r="T105" s="315"/>
      <c r="U105" s="315"/>
      <c r="V105" s="315"/>
      <c r="W105" s="431"/>
      <c r="X105" s="335">
        <v>1.87</v>
      </c>
      <c r="Y105" s="325"/>
      <c r="Z105" s="335"/>
      <c r="AA105" s="335"/>
      <c r="AB105" s="227"/>
      <c r="AD105" s="80"/>
      <c r="AE105" s="43"/>
      <c r="AK105"/>
      <c r="AL105"/>
      <c r="AM105"/>
      <c r="AN105"/>
      <c r="AO105"/>
      <c r="AP105"/>
      <c r="AQ105"/>
      <c r="AR105"/>
      <c r="AS105"/>
      <c r="AT105"/>
    </row>
    <row r="106" spans="1:46" x14ac:dyDescent="0.2">
      <c r="A106" s="3" t="s">
        <v>139</v>
      </c>
      <c r="B106" s="54" t="s">
        <v>140</v>
      </c>
      <c r="D106" s="520"/>
      <c r="E106" s="520" t="s">
        <v>223</v>
      </c>
      <c r="F106" s="520"/>
      <c r="G106" s="520"/>
      <c r="H106" s="180"/>
      <c r="I106" s="43"/>
      <c r="J106" s="124"/>
      <c r="K106" s="77">
        <v>8.89</v>
      </c>
      <c r="L106" s="271">
        <v>10.44</v>
      </c>
      <c r="M106" s="271">
        <v>23.8</v>
      </c>
      <c r="N106" s="274"/>
      <c r="O106" s="383"/>
      <c r="P106" s="319">
        <v>7.0000000000000007E-2</v>
      </c>
      <c r="Q106" s="311"/>
      <c r="R106" s="311"/>
      <c r="S106" s="311"/>
      <c r="T106" s="315"/>
      <c r="U106" s="315"/>
      <c r="V106" s="315"/>
      <c r="W106" s="431"/>
      <c r="X106" s="335">
        <v>1.33</v>
      </c>
      <c r="Y106" s="330"/>
      <c r="Z106" s="335"/>
      <c r="AA106" s="335"/>
      <c r="AB106" s="227"/>
      <c r="AD106" s="80"/>
      <c r="AE106" s="43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x14ac:dyDescent="0.2">
      <c r="A107" s="3"/>
      <c r="B107" s="520">
        <v>4.5</v>
      </c>
      <c r="D107" s="520"/>
      <c r="E107" s="520">
        <v>4.5</v>
      </c>
      <c r="F107" s="520"/>
      <c r="G107" s="520"/>
      <c r="H107" s="180"/>
      <c r="I107" s="43"/>
      <c r="J107" s="124"/>
      <c r="K107" s="269"/>
      <c r="L107" s="270"/>
      <c r="M107" s="270"/>
      <c r="N107" s="274"/>
      <c r="O107" s="383"/>
      <c r="P107" s="319">
        <v>0.12</v>
      </c>
      <c r="Q107" s="311"/>
      <c r="R107" s="311"/>
      <c r="S107" s="311"/>
      <c r="T107" s="315"/>
      <c r="U107" s="315"/>
      <c r="V107" s="315"/>
      <c r="W107" s="431"/>
      <c r="X107" s="335">
        <v>1.7</v>
      </c>
      <c r="Y107" s="330"/>
      <c r="Z107" s="335"/>
      <c r="AA107" s="335"/>
      <c r="AB107" s="227"/>
      <c r="AD107" s="80"/>
      <c r="AE107" s="43"/>
      <c r="AF107" s="1" t="s">
        <v>225</v>
      </c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x14ac:dyDescent="0.2">
      <c r="A108" s="3"/>
      <c r="B108" s="520">
        <v>6</v>
      </c>
      <c r="D108" s="520"/>
      <c r="E108" s="520">
        <v>6</v>
      </c>
      <c r="F108" s="520"/>
      <c r="G108" s="520"/>
      <c r="H108" s="180"/>
      <c r="I108" s="43"/>
      <c r="J108" s="124"/>
      <c r="K108" s="269"/>
      <c r="L108" s="270"/>
      <c r="M108" s="270"/>
      <c r="N108" s="274"/>
      <c r="O108" s="383"/>
      <c r="P108" s="319">
        <v>0.22</v>
      </c>
      <c r="Q108" s="311"/>
      <c r="R108" s="311"/>
      <c r="S108" s="311"/>
      <c r="T108" s="315"/>
      <c r="U108" s="315"/>
      <c r="V108" s="315"/>
      <c r="W108" s="431"/>
      <c r="X108" s="335">
        <v>1.03</v>
      </c>
      <c r="Y108" s="330"/>
      <c r="Z108" s="335"/>
      <c r="AA108" s="335"/>
      <c r="AB108" s="227"/>
      <c r="AD108" s="80"/>
      <c r="AE108" s="43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x14ac:dyDescent="0.2">
      <c r="A109" s="3"/>
      <c r="B109" s="520">
        <v>7</v>
      </c>
      <c r="D109" s="520"/>
      <c r="E109" s="520">
        <v>7</v>
      </c>
      <c r="F109" s="520"/>
      <c r="G109" s="520"/>
      <c r="H109" s="180"/>
      <c r="I109" s="43"/>
      <c r="J109" s="124"/>
      <c r="K109" s="269"/>
      <c r="L109" s="270"/>
      <c r="M109" s="270"/>
      <c r="N109" s="274"/>
      <c r="O109" s="383"/>
      <c r="P109" s="319">
        <v>1.27</v>
      </c>
      <c r="Q109" s="311"/>
      <c r="R109" s="311"/>
      <c r="S109" s="311"/>
      <c r="T109" s="315"/>
      <c r="U109" s="315"/>
      <c r="V109" s="315"/>
      <c r="W109" s="431"/>
      <c r="X109" s="335">
        <v>1.1100000000000001</v>
      </c>
      <c r="Y109" s="325"/>
      <c r="Z109" s="335"/>
      <c r="AA109" s="335"/>
      <c r="AB109" s="227"/>
      <c r="AD109" s="80"/>
      <c r="AE109" s="43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x14ac:dyDescent="0.2">
      <c r="A110" s="3"/>
      <c r="B110" s="520">
        <v>8.8000000000000007</v>
      </c>
      <c r="D110" s="520"/>
      <c r="E110" s="520">
        <v>8.8000000000000007</v>
      </c>
      <c r="F110" s="520"/>
      <c r="G110" s="520"/>
      <c r="H110" s="180"/>
      <c r="I110" s="43"/>
      <c r="J110" s="124"/>
      <c r="K110" s="269"/>
      <c r="L110" s="270"/>
      <c r="M110" s="270"/>
      <c r="N110" s="268"/>
      <c r="O110" s="288"/>
      <c r="P110" s="319">
        <v>24.23</v>
      </c>
      <c r="Q110" s="311"/>
      <c r="R110" s="311"/>
      <c r="S110" s="311"/>
      <c r="T110" s="315"/>
      <c r="U110" s="315"/>
      <c r="V110" s="315"/>
      <c r="W110" s="431"/>
      <c r="X110" s="325">
        <v>2.89</v>
      </c>
      <c r="Y110" s="325"/>
      <c r="Z110" s="325"/>
      <c r="AA110" s="325"/>
      <c r="AB110" s="227"/>
      <c r="AD110" s="80"/>
      <c r="AE110" s="43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x14ac:dyDescent="0.2">
      <c r="A111" s="3" t="s">
        <v>212</v>
      </c>
      <c r="B111" s="55" t="s">
        <v>213</v>
      </c>
      <c r="D111" s="520"/>
      <c r="E111" s="520" t="s">
        <v>223</v>
      </c>
      <c r="F111" s="520"/>
      <c r="G111" s="520"/>
      <c r="H111" s="180"/>
      <c r="I111" s="43"/>
      <c r="J111" s="124"/>
      <c r="K111" s="269"/>
      <c r="L111" s="270"/>
      <c r="M111" s="270"/>
      <c r="N111" s="268"/>
      <c r="O111" s="288"/>
      <c r="P111" s="319">
        <v>0.78</v>
      </c>
      <c r="Q111" s="311"/>
      <c r="R111" s="311"/>
      <c r="S111" s="311" t="s">
        <v>237</v>
      </c>
      <c r="T111" s="315"/>
      <c r="U111" s="315"/>
      <c r="V111" s="315"/>
      <c r="W111" s="432">
        <v>5</v>
      </c>
      <c r="X111" s="325">
        <v>5.75</v>
      </c>
      <c r="Y111" s="330"/>
      <c r="Z111" s="325"/>
      <c r="AA111" s="325"/>
      <c r="AB111" s="227"/>
      <c r="AD111" s="80"/>
      <c r="AE111" s="43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x14ac:dyDescent="0.2">
      <c r="A112" s="3"/>
      <c r="B112" s="520">
        <v>0.15</v>
      </c>
      <c r="D112" s="520"/>
      <c r="E112" s="520" t="s">
        <v>238</v>
      </c>
      <c r="F112" s="520"/>
      <c r="G112" s="520"/>
      <c r="H112" s="180"/>
      <c r="I112" s="43"/>
      <c r="J112" s="124"/>
      <c r="K112" s="77">
        <v>8.94</v>
      </c>
      <c r="L112" s="271">
        <v>14.82</v>
      </c>
      <c r="M112" s="271">
        <v>24</v>
      </c>
      <c r="N112" s="268"/>
      <c r="O112" s="288"/>
      <c r="P112" s="319">
        <v>2.41</v>
      </c>
      <c r="Q112" s="311"/>
      <c r="R112" s="311"/>
      <c r="S112" s="311"/>
      <c r="T112" s="315"/>
      <c r="U112" s="315"/>
      <c r="V112" s="315"/>
      <c r="W112" s="431"/>
      <c r="X112" s="325">
        <v>0.3</v>
      </c>
      <c r="Y112" s="325"/>
      <c r="Z112" s="325"/>
      <c r="AA112" s="325"/>
      <c r="AB112" s="227"/>
      <c r="AD112" s="80"/>
      <c r="AE112" s="43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x14ac:dyDescent="0.2">
      <c r="A113" s="3" t="s">
        <v>142</v>
      </c>
      <c r="B113" s="55" t="s">
        <v>143</v>
      </c>
      <c r="D113" s="520"/>
      <c r="E113" s="520"/>
      <c r="F113" s="520"/>
      <c r="G113" s="520"/>
      <c r="H113" s="180"/>
      <c r="I113" s="43"/>
      <c r="J113" s="124"/>
      <c r="K113" s="227">
        <v>8.8800000000000008</v>
      </c>
      <c r="L113" s="227">
        <v>10.29</v>
      </c>
      <c r="M113" s="227">
        <v>23.9</v>
      </c>
      <c r="N113" s="236">
        <v>0.437</v>
      </c>
      <c r="O113" s="288">
        <v>283</v>
      </c>
      <c r="P113" s="319">
        <v>0.03</v>
      </c>
      <c r="Q113" s="311"/>
      <c r="R113" s="311"/>
      <c r="S113" s="311"/>
      <c r="T113" s="315"/>
      <c r="U113" s="315"/>
      <c r="V113" s="315"/>
      <c r="W113" s="431"/>
      <c r="X113" s="325">
        <v>1.27</v>
      </c>
      <c r="Y113" s="330"/>
      <c r="Z113" s="325"/>
      <c r="AA113" s="325"/>
      <c r="AB113" s="227"/>
      <c r="AD113" s="80"/>
      <c r="AE113" s="43"/>
      <c r="AF113" s="2"/>
      <c r="AG113" s="2"/>
      <c r="AH113" s="2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x14ac:dyDescent="0.2">
      <c r="A114" s="282" t="s">
        <v>104</v>
      </c>
      <c r="B114" s="199" t="s">
        <v>105</v>
      </c>
      <c r="C114" s="465"/>
      <c r="D114" s="228"/>
      <c r="E114" s="235">
        <v>0.55208333333333337</v>
      </c>
      <c r="F114" s="231">
        <v>42941</v>
      </c>
      <c r="G114" s="228"/>
      <c r="H114" s="186"/>
      <c r="I114" s="228"/>
      <c r="J114" s="187"/>
      <c r="K114" s="284">
        <v>8.6</v>
      </c>
      <c r="L114" s="284">
        <v>11.99</v>
      </c>
      <c r="M114" s="284">
        <v>26.5</v>
      </c>
      <c r="N114" s="285">
        <v>0.47399999999999998</v>
      </c>
      <c r="O114" s="286">
        <v>310</v>
      </c>
      <c r="P114" s="321">
        <v>0.02</v>
      </c>
      <c r="Q114" s="313"/>
      <c r="R114" s="313"/>
      <c r="S114" s="313"/>
      <c r="T114" s="313"/>
      <c r="U114" s="313"/>
      <c r="V114" s="313"/>
      <c r="W114" s="430"/>
      <c r="X114" s="329">
        <v>1.1499999999999999</v>
      </c>
      <c r="Y114" s="333"/>
      <c r="Z114" s="324"/>
      <c r="AA114" s="324"/>
      <c r="AB114" s="229"/>
      <c r="AC114" s="229"/>
      <c r="AD114" s="229"/>
      <c r="AE114" s="228"/>
      <c r="AF114" s="230"/>
      <c r="AG114" s="230"/>
      <c r="AH114" s="230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2">
      <c r="A115" s="3" t="s">
        <v>108</v>
      </c>
      <c r="B115" s="181" t="s">
        <v>109</v>
      </c>
      <c r="C115" s="93"/>
      <c r="D115" s="43"/>
      <c r="E115" s="43"/>
      <c r="F115" s="232">
        <f>F114</f>
        <v>42941</v>
      </c>
      <c r="G115" s="43"/>
      <c r="H115" s="166"/>
      <c r="I115" s="43"/>
      <c r="J115" s="123"/>
      <c r="K115" s="77">
        <v>8.33</v>
      </c>
      <c r="L115" s="271">
        <v>11.15</v>
      </c>
      <c r="M115" s="271">
        <v>19.8</v>
      </c>
      <c r="N115" s="287">
        <v>0.42099999999999999</v>
      </c>
      <c r="O115" s="288">
        <v>276</v>
      </c>
      <c r="P115" s="319">
        <v>0.03</v>
      </c>
      <c r="Q115" s="311"/>
      <c r="R115" s="311"/>
      <c r="S115" s="311"/>
      <c r="T115" s="315"/>
      <c r="U115" s="315"/>
      <c r="V115" s="315"/>
      <c r="W115" s="431"/>
      <c r="X115" s="325">
        <v>0.03</v>
      </c>
      <c r="Y115" s="330"/>
      <c r="Z115" s="326"/>
      <c r="AA115" s="325"/>
      <c r="AB115" s="227"/>
      <c r="AD115" s="80"/>
      <c r="AE115" s="43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2">
      <c r="A116" s="3" t="s">
        <v>116</v>
      </c>
      <c r="B116" s="181" t="s">
        <v>117</v>
      </c>
      <c r="C116" s="93"/>
      <c r="D116" s="43"/>
      <c r="E116" s="43"/>
      <c r="F116" s="232"/>
      <c r="G116" s="43"/>
      <c r="H116" s="166"/>
      <c r="I116" s="43"/>
      <c r="J116" s="123"/>
      <c r="K116" s="77">
        <v>8.76</v>
      </c>
      <c r="L116" s="271">
        <v>11.25</v>
      </c>
      <c r="M116" s="271">
        <v>27.1</v>
      </c>
      <c r="N116" s="287">
        <v>0.42899999999999999</v>
      </c>
      <c r="O116" s="288">
        <v>279</v>
      </c>
      <c r="P116" s="319">
        <v>0.19</v>
      </c>
      <c r="Q116" s="311"/>
      <c r="R116" s="311"/>
      <c r="S116" s="311"/>
      <c r="T116" s="315"/>
      <c r="U116" s="315"/>
      <c r="V116" s="315"/>
      <c r="W116" s="431"/>
      <c r="X116" s="325">
        <v>1.57</v>
      </c>
      <c r="Y116" s="330"/>
      <c r="Z116" s="326"/>
      <c r="AA116" s="325"/>
      <c r="AB116" s="227"/>
      <c r="AD116" s="80"/>
      <c r="AE116" s="43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2">
      <c r="A117" s="3" t="s">
        <v>124</v>
      </c>
      <c r="B117" s="181" t="s">
        <v>125</v>
      </c>
      <c r="C117" s="93"/>
      <c r="D117" s="43"/>
      <c r="E117" s="43"/>
      <c r="F117" s="232"/>
      <c r="G117" s="43"/>
      <c r="H117" s="166"/>
      <c r="I117" s="43"/>
      <c r="J117" s="123"/>
      <c r="K117" s="77">
        <v>8.35</v>
      </c>
      <c r="L117" s="271">
        <v>8.3699999999999992</v>
      </c>
      <c r="M117" s="271">
        <v>22.6</v>
      </c>
      <c r="N117" s="287">
        <v>0.47899999999999998</v>
      </c>
      <c r="O117" s="288">
        <v>310</v>
      </c>
      <c r="P117" s="319">
        <v>0.02</v>
      </c>
      <c r="Q117" s="311"/>
      <c r="R117" s="311"/>
      <c r="S117" s="311"/>
      <c r="T117" s="315"/>
      <c r="U117" s="315"/>
      <c r="V117" s="315"/>
      <c r="W117" s="431"/>
      <c r="X117" s="325">
        <v>0.9</v>
      </c>
      <c r="Y117" s="330"/>
      <c r="Z117" s="326"/>
      <c r="AA117" s="325"/>
      <c r="AB117" s="227"/>
      <c r="AD117" s="80"/>
      <c r="AE117" s="43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2">
      <c r="A118" s="50" t="s">
        <v>207</v>
      </c>
      <c r="B118" s="209" t="s">
        <v>208</v>
      </c>
      <c r="C118" s="93"/>
      <c r="D118" s="43"/>
      <c r="E118" s="43"/>
      <c r="F118" s="232"/>
      <c r="G118" s="43"/>
      <c r="H118" s="166"/>
      <c r="I118" s="43"/>
      <c r="J118" s="123"/>
      <c r="K118" s="270"/>
      <c r="L118" s="270"/>
      <c r="M118" s="270"/>
      <c r="N118" s="270"/>
      <c r="O118" s="271"/>
      <c r="P118" s="319"/>
      <c r="Q118" s="311"/>
      <c r="R118" s="311"/>
      <c r="S118" s="311"/>
      <c r="T118" s="315"/>
      <c r="U118" s="315"/>
      <c r="V118" s="315"/>
      <c r="W118" s="431"/>
      <c r="X118" s="325"/>
      <c r="Y118" s="330"/>
      <c r="Z118" s="326"/>
      <c r="AA118" s="325"/>
      <c r="AB118" s="227"/>
      <c r="AD118" s="80"/>
      <c r="AE118" s="43"/>
    </row>
    <row r="119" spans="1:46" x14ac:dyDescent="0.2">
      <c r="A119" s="50"/>
      <c r="B119" s="520">
        <v>1</v>
      </c>
      <c r="C119" s="93"/>
      <c r="D119" s="43"/>
      <c r="E119" s="80">
        <v>1</v>
      </c>
      <c r="F119" s="232"/>
      <c r="G119" s="43"/>
      <c r="H119" s="166"/>
      <c r="I119" s="43"/>
      <c r="J119" s="123"/>
      <c r="K119" s="270"/>
      <c r="L119" s="270"/>
      <c r="M119" s="270"/>
      <c r="N119" s="270"/>
      <c r="O119" s="271"/>
      <c r="P119" s="319"/>
      <c r="Q119" s="311"/>
      <c r="R119" s="311"/>
      <c r="S119" s="311"/>
      <c r="T119" s="315"/>
      <c r="U119" s="315"/>
      <c r="V119" s="315"/>
      <c r="W119" s="431"/>
      <c r="X119" s="325"/>
      <c r="Y119" s="330"/>
      <c r="Z119" s="326"/>
      <c r="AA119" s="325"/>
      <c r="AB119" s="227"/>
      <c r="AD119" s="80"/>
      <c r="AE119" s="43"/>
    </row>
    <row r="120" spans="1:46" x14ac:dyDescent="0.2">
      <c r="A120" s="50" t="s">
        <v>233</v>
      </c>
      <c r="B120" s="55" t="s">
        <v>234</v>
      </c>
      <c r="C120" s="93"/>
      <c r="D120" s="43"/>
      <c r="E120" s="43"/>
      <c r="F120" s="232"/>
      <c r="G120" s="43"/>
      <c r="H120" s="166"/>
      <c r="I120" s="43"/>
      <c r="J120" s="123"/>
      <c r="K120" s="270"/>
      <c r="L120" s="270"/>
      <c r="M120" s="270"/>
      <c r="N120" s="270"/>
      <c r="O120" s="271"/>
      <c r="P120" s="319"/>
      <c r="Q120" s="311"/>
      <c r="R120" s="311"/>
      <c r="S120" s="311"/>
      <c r="T120" s="315"/>
      <c r="U120" s="315"/>
      <c r="V120" s="315"/>
      <c r="W120" s="431"/>
      <c r="X120" s="325"/>
      <c r="Y120" s="330"/>
      <c r="Z120" s="326"/>
      <c r="AA120" s="325"/>
      <c r="AB120" s="227"/>
      <c r="AD120" s="80"/>
      <c r="AE120" s="43"/>
    </row>
    <row r="121" spans="1:46" x14ac:dyDescent="0.2">
      <c r="A121" s="3" t="s">
        <v>137</v>
      </c>
      <c r="B121" s="56" t="s">
        <v>138</v>
      </c>
      <c r="D121" s="520"/>
      <c r="E121" s="520" t="s">
        <v>223</v>
      </c>
      <c r="F121" s="520"/>
      <c r="G121" s="520"/>
      <c r="H121" s="180"/>
      <c r="I121" s="43"/>
      <c r="J121" s="124"/>
      <c r="K121" s="77">
        <v>8.85</v>
      </c>
      <c r="L121" s="271">
        <v>11.37</v>
      </c>
      <c r="M121" s="271">
        <v>24.4</v>
      </c>
      <c r="N121" s="270"/>
      <c r="O121" s="271"/>
      <c r="P121" s="319">
        <v>0.01</v>
      </c>
      <c r="Q121" s="311"/>
      <c r="R121" s="311"/>
      <c r="S121" s="311"/>
      <c r="T121" s="315"/>
      <c r="U121" s="315"/>
      <c r="V121" s="315"/>
      <c r="W121" s="431"/>
      <c r="X121" s="325">
        <v>0.47</v>
      </c>
      <c r="Y121" s="330"/>
      <c r="Z121" s="326"/>
      <c r="AA121" s="325"/>
      <c r="AB121" s="227"/>
      <c r="AD121" s="80"/>
      <c r="AE121" s="43"/>
    </row>
    <row r="122" spans="1:46" x14ac:dyDescent="0.2">
      <c r="A122" s="3"/>
      <c r="B122" s="59">
        <v>2</v>
      </c>
      <c r="D122" s="520"/>
      <c r="E122" s="520">
        <v>2</v>
      </c>
      <c r="F122" s="520"/>
      <c r="G122" s="520"/>
      <c r="H122" s="180"/>
      <c r="I122" s="43"/>
      <c r="J122" s="124"/>
      <c r="K122" s="270"/>
      <c r="L122" s="270"/>
      <c r="M122" s="270"/>
      <c r="N122" s="270"/>
      <c r="O122" s="271"/>
      <c r="P122" s="319">
        <v>0.06</v>
      </c>
      <c r="Q122" s="311"/>
      <c r="R122" s="311"/>
      <c r="S122" s="311"/>
      <c r="T122" s="315"/>
      <c r="U122" s="315"/>
      <c r="V122" s="315"/>
      <c r="W122" s="431"/>
      <c r="X122" s="325">
        <v>0.94</v>
      </c>
      <c r="Y122" s="330"/>
      <c r="Z122" s="326"/>
      <c r="AA122" s="325"/>
      <c r="AB122" s="227"/>
      <c r="AD122" s="80"/>
      <c r="AE122" s="43"/>
    </row>
    <row r="123" spans="1:46" x14ac:dyDescent="0.2">
      <c r="A123" s="3"/>
      <c r="B123" s="59">
        <v>3</v>
      </c>
      <c r="D123" s="520"/>
      <c r="E123" s="59">
        <v>3</v>
      </c>
      <c r="F123" s="520"/>
      <c r="G123" s="520"/>
      <c r="H123" s="180"/>
      <c r="I123" s="43"/>
      <c r="J123" s="124"/>
      <c r="K123" s="270"/>
      <c r="L123" s="270"/>
      <c r="M123" s="270"/>
      <c r="N123" s="270"/>
      <c r="O123" s="271"/>
      <c r="P123" s="319">
        <v>0.17</v>
      </c>
      <c r="Q123" s="311"/>
      <c r="R123" s="311"/>
      <c r="S123" s="311"/>
      <c r="T123" s="315"/>
      <c r="U123" s="315"/>
      <c r="V123" s="315"/>
      <c r="W123" s="431"/>
      <c r="X123" s="325">
        <v>1.63</v>
      </c>
      <c r="Y123" s="330"/>
      <c r="Z123" s="325"/>
      <c r="AA123" s="325"/>
      <c r="AB123" s="227"/>
      <c r="AD123" s="80"/>
      <c r="AE123" s="43"/>
    </row>
    <row r="124" spans="1:46" x14ac:dyDescent="0.2">
      <c r="A124" s="3"/>
      <c r="B124" s="59">
        <v>5</v>
      </c>
      <c r="D124" s="520"/>
      <c r="E124" s="59">
        <v>5</v>
      </c>
      <c r="F124" s="520"/>
      <c r="G124" s="520"/>
      <c r="H124" s="180"/>
      <c r="I124" s="43"/>
      <c r="J124" s="124"/>
      <c r="K124" s="77">
        <v>8.75</v>
      </c>
      <c r="L124" s="44">
        <v>15.18</v>
      </c>
      <c r="M124" s="271">
        <v>18.5</v>
      </c>
      <c r="N124" s="270"/>
      <c r="O124" s="271"/>
      <c r="P124" s="319">
        <v>4.99</v>
      </c>
      <c r="Q124" s="311"/>
      <c r="R124" s="311"/>
      <c r="S124" s="311"/>
      <c r="T124" s="315"/>
      <c r="U124" s="315"/>
      <c r="V124" s="315"/>
      <c r="W124" s="431"/>
      <c r="X124" s="325">
        <v>3.52</v>
      </c>
      <c r="Y124" s="330"/>
      <c r="Z124" s="325"/>
      <c r="AA124" s="325"/>
      <c r="AB124" s="227"/>
      <c r="AD124" s="80"/>
      <c r="AE124" s="43"/>
    </row>
    <row r="125" spans="1:46" x14ac:dyDescent="0.2">
      <c r="A125" s="3"/>
      <c r="B125" s="59">
        <v>8</v>
      </c>
      <c r="D125" s="520"/>
      <c r="E125" s="59">
        <v>8</v>
      </c>
      <c r="F125" s="520"/>
      <c r="G125" s="520"/>
      <c r="H125" s="180"/>
      <c r="I125" s="43"/>
      <c r="J125" s="124"/>
      <c r="K125" s="77">
        <v>8.49</v>
      </c>
      <c r="L125" s="271">
        <v>13.98</v>
      </c>
      <c r="M125" s="272">
        <v>15.4</v>
      </c>
      <c r="N125" s="270"/>
      <c r="O125" s="271"/>
      <c r="P125" s="319">
        <v>2.4500000000000002</v>
      </c>
      <c r="Q125" s="311"/>
      <c r="R125" s="311"/>
      <c r="S125" s="311"/>
      <c r="T125" s="315"/>
      <c r="U125" s="315"/>
      <c r="V125" s="315"/>
      <c r="W125" s="431"/>
      <c r="X125" s="334">
        <v>1.54</v>
      </c>
      <c r="Y125" s="325"/>
      <c r="Z125" s="335"/>
      <c r="AA125" s="335"/>
      <c r="AB125" s="227"/>
      <c r="AD125" s="80"/>
      <c r="AE125" s="43"/>
      <c r="AF125" s="1" t="s">
        <v>239</v>
      </c>
    </row>
    <row r="126" spans="1:46" x14ac:dyDescent="0.2">
      <c r="A126" s="520"/>
      <c r="B126" s="520" t="s">
        <v>240</v>
      </c>
      <c r="D126" s="520"/>
      <c r="E126" s="520" t="s">
        <v>241</v>
      </c>
      <c r="F126" s="520"/>
      <c r="G126" s="520"/>
      <c r="H126" s="180"/>
      <c r="I126" s="43"/>
      <c r="J126" s="124"/>
      <c r="K126" s="520">
        <v>8.75</v>
      </c>
      <c r="L126" s="520">
        <v>11.71</v>
      </c>
      <c r="M126" s="51">
        <v>21.4</v>
      </c>
      <c r="N126" s="270"/>
      <c r="O126" s="271"/>
      <c r="P126" s="319">
        <v>1.56</v>
      </c>
      <c r="Q126" s="311"/>
      <c r="R126" s="311"/>
      <c r="S126" s="311"/>
      <c r="T126" s="315"/>
      <c r="U126" s="315"/>
      <c r="V126" s="315"/>
      <c r="W126" s="431"/>
      <c r="X126" s="335">
        <v>0.92</v>
      </c>
      <c r="AF126" s="1" t="s">
        <v>242</v>
      </c>
    </row>
    <row r="127" spans="1:46" x14ac:dyDescent="0.2">
      <c r="A127" s="3"/>
      <c r="B127" s="59">
        <v>15.3</v>
      </c>
      <c r="D127" s="520"/>
      <c r="E127" s="59">
        <v>15.3</v>
      </c>
      <c r="F127" s="520"/>
      <c r="G127" s="520"/>
      <c r="H127" s="180"/>
      <c r="I127" s="43"/>
      <c r="J127" s="124"/>
      <c r="K127" s="77">
        <v>7.93</v>
      </c>
      <c r="L127" s="271">
        <v>7.74</v>
      </c>
      <c r="M127" s="272">
        <v>13.4</v>
      </c>
      <c r="N127" s="270"/>
      <c r="O127" s="271"/>
      <c r="P127" s="319"/>
      <c r="Q127" s="311"/>
      <c r="R127" s="311"/>
      <c r="S127" s="311"/>
      <c r="T127" s="315"/>
      <c r="U127" s="315"/>
      <c r="V127" s="315"/>
      <c r="W127" s="431"/>
      <c r="X127" s="325"/>
      <c r="Y127" s="325"/>
      <c r="Z127" s="335"/>
      <c r="AA127" s="335"/>
      <c r="AB127" s="227"/>
      <c r="AD127" s="80"/>
      <c r="AE127" s="43"/>
      <c r="AF127" s="1" t="s">
        <v>243</v>
      </c>
      <c r="AI127"/>
      <c r="AJ127"/>
      <c r="AK127"/>
      <c r="AL127"/>
      <c r="AM127"/>
      <c r="AN127"/>
    </row>
    <row r="128" spans="1:46" x14ac:dyDescent="0.2">
      <c r="A128" s="3" t="s">
        <v>139</v>
      </c>
      <c r="B128" s="54" t="s">
        <v>140</v>
      </c>
      <c r="D128" s="520"/>
      <c r="E128" s="520" t="s">
        <v>223</v>
      </c>
      <c r="F128" s="520"/>
      <c r="G128" s="520"/>
      <c r="H128" s="180"/>
      <c r="I128" s="43"/>
      <c r="J128" s="124"/>
      <c r="K128" s="77">
        <v>8.8800000000000008</v>
      </c>
      <c r="L128" s="271">
        <v>11.68</v>
      </c>
      <c r="M128" s="271">
        <v>25</v>
      </c>
      <c r="N128" s="270"/>
      <c r="O128" s="271"/>
      <c r="P128" s="319">
        <v>0.05</v>
      </c>
      <c r="Q128" s="311"/>
      <c r="R128" s="311"/>
      <c r="S128" s="311"/>
      <c r="T128" s="315"/>
      <c r="U128" s="315"/>
      <c r="V128" s="315"/>
      <c r="W128" s="431"/>
      <c r="X128" s="335">
        <v>0.61</v>
      </c>
      <c r="Y128" s="330"/>
      <c r="Z128" s="335"/>
      <c r="AA128" s="335"/>
      <c r="AB128" s="227"/>
      <c r="AD128" s="80"/>
      <c r="AE128" s="43"/>
    </row>
    <row r="129" spans="1:34" x14ac:dyDescent="0.2">
      <c r="A129" s="3"/>
      <c r="B129" s="57">
        <v>2</v>
      </c>
      <c r="D129" s="520"/>
      <c r="E129" s="520">
        <v>2</v>
      </c>
      <c r="F129" s="520"/>
      <c r="G129" s="520"/>
      <c r="H129" s="180"/>
      <c r="I129" s="43"/>
      <c r="J129" s="124"/>
      <c r="K129" s="270"/>
      <c r="L129" s="270"/>
      <c r="M129" s="270"/>
      <c r="N129" s="270"/>
      <c r="O129" s="271"/>
      <c r="P129" s="319">
        <v>0.11</v>
      </c>
      <c r="Q129" s="311"/>
      <c r="R129" s="311"/>
      <c r="S129" s="311"/>
      <c r="T129" s="315"/>
      <c r="U129" s="315"/>
      <c r="V129" s="315"/>
      <c r="W129" s="431"/>
      <c r="X129" s="335">
        <v>1.0900000000000001</v>
      </c>
      <c r="Y129" s="330"/>
      <c r="Z129" s="335"/>
      <c r="AA129" s="335"/>
      <c r="AB129" s="227"/>
      <c r="AD129" s="80"/>
      <c r="AE129" s="43"/>
    </row>
    <row r="130" spans="1:34" x14ac:dyDescent="0.2">
      <c r="A130" s="3"/>
      <c r="B130" s="57">
        <v>3</v>
      </c>
      <c r="D130" s="520"/>
      <c r="E130" s="520">
        <v>3</v>
      </c>
      <c r="F130" s="520"/>
      <c r="G130" s="520"/>
      <c r="H130" s="180"/>
      <c r="I130" s="43"/>
      <c r="J130" s="124"/>
      <c r="K130" s="270"/>
      <c r="L130" s="270"/>
      <c r="M130" s="270"/>
      <c r="N130" s="270"/>
      <c r="O130" s="271"/>
      <c r="P130" s="319">
        <v>0.55000000000000004</v>
      </c>
      <c r="Q130" s="311"/>
      <c r="R130" s="311"/>
      <c r="S130" s="311"/>
      <c r="T130" s="315"/>
      <c r="U130" s="315"/>
      <c r="V130" s="315"/>
      <c r="W130" s="431"/>
      <c r="X130" s="335">
        <v>2.37</v>
      </c>
      <c r="Y130" s="330"/>
      <c r="Z130" s="335"/>
      <c r="AA130" s="335"/>
      <c r="AB130" s="227"/>
      <c r="AD130" s="80"/>
      <c r="AE130" s="43"/>
    </row>
    <row r="131" spans="1:34" x14ac:dyDescent="0.2">
      <c r="A131" s="3"/>
      <c r="B131" s="57">
        <v>4</v>
      </c>
      <c r="D131" s="520"/>
      <c r="E131" s="520">
        <v>4</v>
      </c>
      <c r="F131" s="520"/>
      <c r="G131" s="520"/>
      <c r="H131" s="180"/>
      <c r="I131" s="43"/>
      <c r="J131" s="124"/>
      <c r="K131" s="77">
        <v>8.92</v>
      </c>
      <c r="L131" s="271">
        <v>13.67</v>
      </c>
      <c r="M131" s="271">
        <v>22.2</v>
      </c>
      <c r="N131" s="270"/>
      <c r="O131" s="271"/>
      <c r="P131" s="319">
        <v>17.53</v>
      </c>
      <c r="Q131" s="311"/>
      <c r="R131" s="311"/>
      <c r="S131" s="311"/>
      <c r="T131" s="315"/>
      <c r="U131" s="315"/>
      <c r="V131" s="315"/>
      <c r="W131" s="431"/>
      <c r="X131" s="335">
        <v>5.25</v>
      </c>
      <c r="Y131" s="330"/>
      <c r="Z131" s="335"/>
      <c r="AA131" s="335"/>
      <c r="AB131" s="227"/>
      <c r="AD131" s="80"/>
      <c r="AE131" s="43"/>
    </row>
    <row r="132" spans="1:34" x14ac:dyDescent="0.2">
      <c r="A132" s="3"/>
      <c r="B132" s="520">
        <v>5</v>
      </c>
      <c r="D132" s="520"/>
      <c r="E132" s="520">
        <v>5</v>
      </c>
      <c r="F132" s="520"/>
      <c r="G132" s="520"/>
      <c r="H132" s="180"/>
      <c r="I132" s="43"/>
      <c r="J132" s="124"/>
      <c r="K132" s="270"/>
      <c r="L132" s="270"/>
      <c r="M132" s="270"/>
      <c r="N132" s="270"/>
      <c r="O132" s="271"/>
      <c r="P132" s="319">
        <v>6.73</v>
      </c>
      <c r="Q132" s="311"/>
      <c r="R132" s="311"/>
      <c r="S132" s="311"/>
      <c r="T132" s="315"/>
      <c r="U132" s="315"/>
      <c r="V132" s="315"/>
      <c r="W132" s="431"/>
      <c r="X132" s="335">
        <v>4.04</v>
      </c>
      <c r="Y132" s="330"/>
      <c r="Z132" s="335"/>
      <c r="AA132" s="335"/>
      <c r="AB132" s="227"/>
      <c r="AD132" s="80"/>
      <c r="AE132" s="43"/>
    </row>
    <row r="133" spans="1:34" x14ac:dyDescent="0.2">
      <c r="A133" s="3"/>
      <c r="B133" s="520">
        <v>6.5</v>
      </c>
      <c r="D133" s="520"/>
      <c r="E133" s="520">
        <v>6.5</v>
      </c>
      <c r="F133" s="520"/>
      <c r="G133" s="520"/>
      <c r="H133" s="180"/>
      <c r="I133" s="43"/>
      <c r="J133" s="124"/>
      <c r="K133" s="77">
        <v>8.51</v>
      </c>
      <c r="L133" s="271">
        <v>14.14</v>
      </c>
      <c r="M133" s="271">
        <v>14.1</v>
      </c>
      <c r="N133" s="270"/>
      <c r="O133" s="271"/>
      <c r="P133" s="319">
        <v>7.93</v>
      </c>
      <c r="Q133" s="311"/>
      <c r="R133" s="311"/>
      <c r="S133" s="311"/>
      <c r="T133" s="315"/>
      <c r="U133" s="315"/>
      <c r="V133" s="315"/>
      <c r="W133" s="431"/>
      <c r="X133" s="335">
        <v>2.57</v>
      </c>
      <c r="Y133" s="330"/>
      <c r="Z133" s="335"/>
      <c r="AA133" s="335"/>
      <c r="AB133" s="227"/>
      <c r="AD133" s="80"/>
      <c r="AE133" s="43"/>
      <c r="AF133" s="1" t="s">
        <v>242</v>
      </c>
    </row>
    <row r="134" spans="1:34" x14ac:dyDescent="0.2">
      <c r="A134" s="3"/>
      <c r="B134" s="520">
        <v>8</v>
      </c>
      <c r="D134" s="520"/>
      <c r="E134" s="520">
        <v>8</v>
      </c>
      <c r="F134" s="520"/>
      <c r="G134" s="520"/>
      <c r="H134" s="180"/>
      <c r="I134" s="43"/>
      <c r="J134" s="124"/>
      <c r="K134" s="270"/>
      <c r="L134" s="270"/>
      <c r="M134" s="270"/>
      <c r="N134" s="270"/>
      <c r="O134" s="271"/>
      <c r="P134" s="319">
        <v>2.46</v>
      </c>
      <c r="Q134" s="311"/>
      <c r="R134" s="311"/>
      <c r="S134" s="311"/>
      <c r="T134" s="315"/>
      <c r="U134" s="315"/>
      <c r="V134" s="315"/>
      <c r="W134" s="431"/>
      <c r="X134" s="335">
        <v>1.34</v>
      </c>
      <c r="Y134" s="325"/>
      <c r="Z134" s="335"/>
      <c r="AA134" s="335"/>
      <c r="AB134" s="227"/>
      <c r="AD134" s="80"/>
      <c r="AE134" s="43"/>
    </row>
    <row r="135" spans="1:34" x14ac:dyDescent="0.2">
      <c r="A135" s="3"/>
      <c r="B135" s="520">
        <v>9.3000000000000007</v>
      </c>
      <c r="D135" s="520"/>
      <c r="E135" s="520">
        <v>9.3000000000000007</v>
      </c>
      <c r="F135" s="520"/>
      <c r="G135" s="520"/>
      <c r="H135" s="180"/>
      <c r="I135" s="43"/>
      <c r="J135" s="124"/>
      <c r="K135" s="270"/>
      <c r="L135" s="270"/>
      <c r="M135" s="270"/>
      <c r="N135" s="270"/>
      <c r="O135" s="271"/>
      <c r="P135" s="319">
        <v>2.2599999999999998</v>
      </c>
      <c r="Q135" s="311"/>
      <c r="R135" s="311"/>
      <c r="S135" s="311"/>
      <c r="T135" s="315"/>
      <c r="U135" s="315"/>
      <c r="V135" s="315"/>
      <c r="W135" s="431"/>
      <c r="X135" s="325">
        <v>0.97</v>
      </c>
      <c r="Y135" s="325"/>
      <c r="Z135" s="325"/>
      <c r="AA135" s="325"/>
      <c r="AB135" s="227"/>
      <c r="AD135" s="80"/>
      <c r="AE135" s="43"/>
    </row>
    <row r="136" spans="1:34" x14ac:dyDescent="0.2">
      <c r="A136" s="3"/>
      <c r="B136" s="520">
        <v>18.3</v>
      </c>
      <c r="D136" s="520"/>
      <c r="E136" s="520">
        <v>18.3</v>
      </c>
      <c r="F136" s="520"/>
      <c r="G136" s="520"/>
      <c r="H136" s="180"/>
      <c r="I136" s="43"/>
      <c r="J136" s="124"/>
      <c r="K136" s="77">
        <v>7.92</v>
      </c>
      <c r="L136" s="271">
        <v>6.88</v>
      </c>
      <c r="M136" s="271">
        <v>14.1</v>
      </c>
      <c r="N136" s="270"/>
      <c r="O136" s="271"/>
      <c r="P136" s="319"/>
      <c r="Q136" s="311"/>
      <c r="R136" s="311"/>
      <c r="S136" s="311"/>
      <c r="T136" s="315"/>
      <c r="U136" s="315"/>
      <c r="V136" s="315"/>
      <c r="W136" s="431"/>
      <c r="X136" s="325"/>
      <c r="Y136" s="325"/>
      <c r="Z136" s="325"/>
      <c r="AA136" s="325"/>
      <c r="AB136" s="227"/>
      <c r="AD136" s="80"/>
      <c r="AE136" s="43"/>
      <c r="AF136" s="1" t="s">
        <v>244</v>
      </c>
    </row>
    <row r="137" spans="1:34" x14ac:dyDescent="0.2">
      <c r="A137" s="3"/>
      <c r="B137" s="520">
        <v>0.15</v>
      </c>
      <c r="D137" s="520"/>
      <c r="E137" s="520" t="s">
        <v>238</v>
      </c>
      <c r="F137" s="520"/>
      <c r="G137" s="520"/>
      <c r="H137" s="180"/>
      <c r="I137" s="43"/>
      <c r="J137" s="124"/>
      <c r="K137" s="270"/>
      <c r="L137" s="270"/>
      <c r="M137" s="270"/>
      <c r="N137" s="270"/>
      <c r="O137" s="271"/>
      <c r="P137" s="319"/>
      <c r="Q137" s="311"/>
      <c r="R137" s="311"/>
      <c r="S137" s="311"/>
      <c r="T137" s="315"/>
      <c r="U137" s="315"/>
      <c r="V137" s="315"/>
      <c r="W137" s="431"/>
      <c r="X137" s="325"/>
      <c r="Y137" s="325"/>
      <c r="Z137" s="325"/>
      <c r="AA137" s="325"/>
      <c r="AB137" s="227"/>
      <c r="AD137" s="80"/>
      <c r="AE137" s="43"/>
    </row>
    <row r="138" spans="1:34" x14ac:dyDescent="0.2">
      <c r="A138" s="65" t="s">
        <v>142</v>
      </c>
      <c r="B138" s="90" t="s">
        <v>143</v>
      </c>
      <c r="C138" s="90"/>
      <c r="D138" s="69"/>
      <c r="E138" s="69"/>
      <c r="F138" s="69"/>
      <c r="G138" s="69"/>
      <c r="H138" s="222"/>
      <c r="I138" s="85"/>
      <c r="J138" s="223"/>
      <c r="K138" s="289">
        <v>8.8800000000000008</v>
      </c>
      <c r="L138" s="289">
        <v>11.95</v>
      </c>
      <c r="M138" s="289">
        <v>24.9</v>
      </c>
      <c r="N138" s="290">
        <v>0.41899999999999998</v>
      </c>
      <c r="O138" s="291">
        <v>272</v>
      </c>
      <c r="P138" s="320">
        <v>0.03</v>
      </c>
      <c r="Q138" s="317"/>
      <c r="R138" s="317"/>
      <c r="S138" s="317"/>
      <c r="T138" s="318"/>
      <c r="U138" s="318"/>
      <c r="V138" s="318"/>
      <c r="W138" s="439"/>
      <c r="X138" s="328">
        <v>0.49</v>
      </c>
      <c r="Y138" s="332"/>
      <c r="Z138" s="328"/>
      <c r="AA138" s="328"/>
      <c r="AB138" s="233"/>
      <c r="AC138" s="234"/>
      <c r="AD138" s="87"/>
      <c r="AE138" s="85"/>
      <c r="AF138" s="73"/>
      <c r="AG138" s="73"/>
      <c r="AH138" s="73"/>
    </row>
    <row r="139" spans="1:34" x14ac:dyDescent="0.2">
      <c r="A139" s="282" t="s">
        <v>104</v>
      </c>
      <c r="B139" s="199" t="s">
        <v>105</v>
      </c>
      <c r="C139" s="465"/>
      <c r="D139" s="228"/>
      <c r="E139" s="235">
        <v>0.52083333333333337</v>
      </c>
      <c r="F139" s="231">
        <v>42948</v>
      </c>
      <c r="G139" s="228"/>
      <c r="H139" s="186"/>
      <c r="I139" s="228"/>
      <c r="J139" s="187"/>
      <c r="K139" s="284">
        <v>8.7799999999999994</v>
      </c>
      <c r="L139" s="284">
        <v>6.93</v>
      </c>
      <c r="M139" s="284">
        <v>27.7</v>
      </c>
      <c r="N139" s="285">
        <v>0.432</v>
      </c>
      <c r="O139" s="286">
        <v>280</v>
      </c>
      <c r="P139" s="321">
        <v>0.81</v>
      </c>
      <c r="Q139" s="313"/>
      <c r="R139" s="313"/>
      <c r="S139" s="313"/>
      <c r="T139" s="313"/>
      <c r="U139" s="313"/>
      <c r="V139" s="313"/>
      <c r="W139" s="430"/>
      <c r="X139" s="329">
        <v>5.3</v>
      </c>
      <c r="Y139" s="333"/>
      <c r="Z139" s="324"/>
      <c r="AA139" s="324"/>
      <c r="AB139" s="229"/>
      <c r="AC139" s="229"/>
      <c r="AD139" s="229"/>
      <c r="AE139" s="228"/>
      <c r="AF139" s="230"/>
      <c r="AG139" s="230"/>
      <c r="AH139" s="230"/>
    </row>
    <row r="140" spans="1:34" x14ac:dyDescent="0.2">
      <c r="A140" s="3" t="s">
        <v>108</v>
      </c>
      <c r="B140" s="181" t="s">
        <v>109</v>
      </c>
      <c r="C140" s="93"/>
      <c r="D140" s="43"/>
      <c r="E140" s="43"/>
      <c r="F140" s="232">
        <f>F139</f>
        <v>42948</v>
      </c>
      <c r="G140" s="43"/>
      <c r="H140" s="166"/>
      <c r="I140" s="43"/>
      <c r="J140" s="123"/>
      <c r="K140" s="77">
        <v>8.31</v>
      </c>
      <c r="L140" s="271">
        <v>8.49</v>
      </c>
      <c r="M140" s="271">
        <v>17.100000000000001</v>
      </c>
      <c r="N140" s="287">
        <v>0.74</v>
      </c>
      <c r="O140" s="288">
        <v>481</v>
      </c>
      <c r="P140" s="319">
        <v>0.04</v>
      </c>
      <c r="Q140" s="311"/>
      <c r="R140" s="311"/>
      <c r="S140" s="311"/>
      <c r="T140" s="315"/>
      <c r="U140" s="315"/>
      <c r="V140" s="315"/>
      <c r="W140" s="431"/>
      <c r="X140" s="325">
        <v>0.74</v>
      </c>
      <c r="Y140" s="330"/>
      <c r="Z140" s="326"/>
      <c r="AA140" s="325"/>
      <c r="AB140" s="227"/>
      <c r="AD140" s="80"/>
      <c r="AE140" s="43"/>
      <c r="AF140" s="1" t="s">
        <v>245</v>
      </c>
    </row>
    <row r="141" spans="1:34" x14ac:dyDescent="0.2">
      <c r="A141" s="3" t="s">
        <v>116</v>
      </c>
      <c r="B141" s="181" t="s">
        <v>117</v>
      </c>
      <c r="C141" s="93"/>
      <c r="D141" s="43"/>
      <c r="E141" s="43"/>
      <c r="F141" s="232"/>
      <c r="G141" s="43"/>
      <c r="H141" s="166"/>
      <c r="I141" s="43"/>
      <c r="J141" s="123"/>
      <c r="K141" s="77">
        <v>8.84</v>
      </c>
      <c r="L141" s="271">
        <v>9.44</v>
      </c>
      <c r="M141" s="271">
        <v>26.1</v>
      </c>
      <c r="N141" s="287">
        <v>0.41599999999999998</v>
      </c>
      <c r="O141" s="288">
        <v>270</v>
      </c>
      <c r="P141" s="319">
        <v>7.0000000000000007E-2</v>
      </c>
      <c r="Q141" s="311"/>
      <c r="R141" s="311"/>
      <c r="S141" s="311"/>
      <c r="T141" s="315"/>
      <c r="U141" s="315"/>
      <c r="V141" s="315"/>
      <c r="W141" s="431"/>
      <c r="X141" s="325">
        <v>0.56999999999999995</v>
      </c>
      <c r="Y141" s="330"/>
      <c r="Z141" s="326"/>
      <c r="AA141" s="325"/>
      <c r="AB141" s="227"/>
      <c r="AD141" s="80"/>
      <c r="AE141" s="43"/>
      <c r="AF141" s="1" t="s">
        <v>245</v>
      </c>
    </row>
    <row r="142" spans="1:34" x14ac:dyDescent="0.2">
      <c r="A142" s="3" t="s">
        <v>124</v>
      </c>
      <c r="B142" s="181" t="s">
        <v>125</v>
      </c>
      <c r="C142" s="93"/>
      <c r="D142" s="43"/>
      <c r="E142" s="43"/>
      <c r="F142" s="232"/>
      <c r="G142" s="43"/>
      <c r="H142" s="166"/>
      <c r="I142" s="43"/>
      <c r="J142" s="123"/>
      <c r="K142" s="77">
        <v>9.2899999999999991</v>
      </c>
      <c r="L142" s="271">
        <v>13.81</v>
      </c>
      <c r="M142" s="271">
        <v>29.1</v>
      </c>
      <c r="N142" s="287">
        <v>0.36399999999999999</v>
      </c>
      <c r="O142" s="288">
        <v>236</v>
      </c>
      <c r="P142" s="319">
        <f>(4.11+33.08)/2</f>
        <v>18.594999999999999</v>
      </c>
      <c r="Q142" s="311"/>
      <c r="R142" s="311"/>
      <c r="S142" s="311"/>
      <c r="T142" s="315"/>
      <c r="U142" s="315"/>
      <c r="V142" s="315"/>
      <c r="W142" s="431"/>
      <c r="X142" s="325">
        <f>(104.08+25.11)/2</f>
        <v>64.594999999999999</v>
      </c>
      <c r="Y142" s="330"/>
      <c r="Z142" s="326"/>
      <c r="AA142" s="325"/>
      <c r="AB142" s="227"/>
      <c r="AD142" s="80"/>
      <c r="AE142" s="43"/>
      <c r="AF142" s="1" t="s">
        <v>246</v>
      </c>
    </row>
    <row r="143" spans="1:34" x14ac:dyDescent="0.2">
      <c r="A143" s="50" t="s">
        <v>207</v>
      </c>
      <c r="B143" s="209" t="s">
        <v>208</v>
      </c>
      <c r="C143" s="93"/>
      <c r="D143" s="43"/>
      <c r="E143" s="43"/>
      <c r="F143" s="232"/>
      <c r="G143" s="43"/>
      <c r="H143" s="166"/>
      <c r="I143" s="43"/>
      <c r="J143" s="123"/>
      <c r="K143" s="270"/>
      <c r="L143" s="270"/>
      <c r="M143" s="270"/>
      <c r="N143" s="270"/>
      <c r="O143" s="271"/>
      <c r="P143" s="319"/>
      <c r="Q143" s="311"/>
      <c r="R143" s="311"/>
      <c r="S143" s="311"/>
      <c r="T143" s="315"/>
      <c r="U143" s="315"/>
      <c r="V143" s="315"/>
      <c r="W143" s="431"/>
      <c r="X143" s="325"/>
      <c r="Y143" s="330"/>
      <c r="Z143" s="326"/>
      <c r="AA143" s="325"/>
      <c r="AB143" s="227"/>
      <c r="AD143" s="80"/>
      <c r="AE143" s="43"/>
    </row>
    <row r="144" spans="1:34" x14ac:dyDescent="0.2">
      <c r="A144" s="50" t="s">
        <v>233</v>
      </c>
      <c r="B144" s="55" t="s">
        <v>247</v>
      </c>
      <c r="C144" s="93"/>
      <c r="D144" s="43"/>
      <c r="E144" s="43"/>
      <c r="F144" s="232"/>
      <c r="G144" s="43"/>
      <c r="H144" s="166"/>
      <c r="I144" s="43"/>
      <c r="J144" s="123"/>
      <c r="K144" s="271">
        <v>8.85</v>
      </c>
      <c r="L144" s="271">
        <v>8.73</v>
      </c>
      <c r="M144" s="271">
        <v>27.2</v>
      </c>
      <c r="N144" s="287">
        <v>0.41899999999999998</v>
      </c>
      <c r="O144" s="288">
        <v>271</v>
      </c>
      <c r="P144" s="319">
        <v>46.76</v>
      </c>
      <c r="Q144" s="311"/>
      <c r="R144" s="311"/>
      <c r="S144" s="311"/>
      <c r="T144" s="315"/>
      <c r="U144" s="315"/>
      <c r="V144" s="315"/>
      <c r="W144" s="431" t="s">
        <v>224</v>
      </c>
      <c r="X144" s="325">
        <v>4.17</v>
      </c>
      <c r="Y144" s="330"/>
      <c r="Z144" s="326"/>
      <c r="AA144" s="325"/>
      <c r="AB144" s="227"/>
      <c r="AD144" s="80"/>
      <c r="AE144" s="43"/>
      <c r="AF144" s="1" t="s">
        <v>248</v>
      </c>
    </row>
    <row r="145" spans="1:34" x14ac:dyDescent="0.2">
      <c r="A145" s="50" t="s">
        <v>249</v>
      </c>
      <c r="B145" s="55" t="s">
        <v>250</v>
      </c>
      <c r="C145" s="93"/>
      <c r="D145" s="43"/>
      <c r="E145" s="43"/>
      <c r="F145" s="232"/>
      <c r="G145" s="43"/>
      <c r="H145" s="166"/>
      <c r="I145" s="43"/>
      <c r="J145" s="123"/>
      <c r="K145" s="270"/>
      <c r="L145" s="270"/>
      <c r="M145" s="270"/>
      <c r="N145" s="287">
        <v>0.41599999999999998</v>
      </c>
      <c r="O145" s="288">
        <v>271</v>
      </c>
      <c r="P145" s="319">
        <v>0.02</v>
      </c>
      <c r="Q145" s="311"/>
      <c r="R145" s="311"/>
      <c r="S145" s="311"/>
      <c r="T145" s="315"/>
      <c r="U145" s="315"/>
      <c r="V145" s="315"/>
      <c r="W145" s="431"/>
      <c r="X145" s="325">
        <v>0.28000000000000003</v>
      </c>
      <c r="Y145" s="330"/>
      <c r="Z145" s="326"/>
      <c r="AA145" s="325"/>
      <c r="AB145" s="227"/>
      <c r="AD145" s="80"/>
      <c r="AE145" s="43"/>
    </row>
    <row r="146" spans="1:34" x14ac:dyDescent="0.2">
      <c r="A146" s="3" t="s">
        <v>137</v>
      </c>
      <c r="B146" s="56" t="s">
        <v>138</v>
      </c>
      <c r="D146" s="520"/>
      <c r="E146" s="520" t="s">
        <v>223</v>
      </c>
      <c r="F146" s="520"/>
      <c r="G146" s="520"/>
      <c r="H146" s="180"/>
      <c r="I146" s="43"/>
      <c r="J146" s="124"/>
      <c r="K146" s="77">
        <v>8.92</v>
      </c>
      <c r="L146" s="271">
        <v>9.5500000000000007</v>
      </c>
      <c r="M146" s="271">
        <v>25.6</v>
      </c>
      <c r="N146" s="287">
        <v>0.41699999999999998</v>
      </c>
      <c r="O146" s="288">
        <v>271</v>
      </c>
      <c r="P146" s="319">
        <v>0</v>
      </c>
      <c r="R146" s="311"/>
      <c r="S146" s="311"/>
      <c r="T146" s="315"/>
      <c r="U146" s="315"/>
      <c r="V146" s="315"/>
      <c r="W146" s="431" t="s">
        <v>251</v>
      </c>
      <c r="X146" s="325">
        <v>0.46</v>
      </c>
      <c r="Y146" s="330"/>
      <c r="Z146" s="326"/>
      <c r="AA146" s="325"/>
      <c r="AB146" s="227"/>
      <c r="AD146" s="80"/>
      <c r="AE146" s="43"/>
      <c r="AF146" s="1" t="s">
        <v>252</v>
      </c>
    </row>
    <row r="147" spans="1:34" x14ac:dyDescent="0.2">
      <c r="A147" s="3"/>
      <c r="B147" s="59">
        <v>2.5</v>
      </c>
      <c r="D147" s="520"/>
      <c r="E147" s="520">
        <v>2.5</v>
      </c>
      <c r="F147" s="520"/>
      <c r="G147" s="520"/>
      <c r="H147" s="180"/>
      <c r="I147" s="43"/>
      <c r="J147" s="124"/>
      <c r="K147" s="270"/>
      <c r="L147" s="270"/>
      <c r="M147" s="270"/>
      <c r="N147" s="270"/>
      <c r="O147" s="271"/>
      <c r="P147" s="319">
        <v>0.01</v>
      </c>
      <c r="Q147" s="311"/>
      <c r="R147" s="311"/>
      <c r="S147" s="311"/>
      <c r="T147" s="315"/>
      <c r="U147" s="315"/>
      <c r="V147" s="315"/>
      <c r="W147" s="431"/>
      <c r="X147" s="325">
        <v>0.52</v>
      </c>
      <c r="Y147" s="330"/>
      <c r="Z147" s="326"/>
      <c r="AA147" s="325"/>
      <c r="AB147" s="227"/>
      <c r="AD147" s="80"/>
      <c r="AE147" s="43"/>
    </row>
    <row r="148" spans="1:34" x14ac:dyDescent="0.2">
      <c r="A148" s="3"/>
      <c r="B148" s="59">
        <v>5</v>
      </c>
      <c r="D148" s="520"/>
      <c r="E148" s="59">
        <v>5</v>
      </c>
      <c r="F148" s="520"/>
      <c r="G148" s="520"/>
      <c r="H148" s="180"/>
      <c r="I148" s="43"/>
      <c r="J148" s="124"/>
      <c r="K148" s="270"/>
      <c r="L148" s="270"/>
      <c r="M148" s="270"/>
      <c r="N148" s="270"/>
      <c r="O148" s="271"/>
      <c r="P148" s="319">
        <v>0.23</v>
      </c>
      <c r="Q148" s="311"/>
      <c r="R148" s="311"/>
      <c r="S148" s="311"/>
      <c r="T148" s="315"/>
      <c r="U148" s="315"/>
      <c r="V148" s="315"/>
      <c r="W148" s="431"/>
      <c r="X148" s="325">
        <v>1.63</v>
      </c>
      <c r="Y148" s="330"/>
      <c r="Z148" s="325"/>
      <c r="AA148" s="325"/>
      <c r="AB148" s="227"/>
      <c r="AD148" s="80"/>
      <c r="AE148" s="43"/>
    </row>
    <row r="149" spans="1:34" x14ac:dyDescent="0.2">
      <c r="A149" s="3"/>
      <c r="B149" s="59">
        <v>7</v>
      </c>
      <c r="D149" s="520"/>
      <c r="E149" s="59">
        <v>7</v>
      </c>
      <c r="F149" s="520"/>
      <c r="G149" s="520"/>
      <c r="H149" s="180"/>
      <c r="I149" s="43"/>
      <c r="J149" s="124"/>
      <c r="K149" s="77">
        <v>8.64</v>
      </c>
      <c r="L149" s="44">
        <v>11.43</v>
      </c>
      <c r="M149" s="271">
        <v>18.3</v>
      </c>
      <c r="N149" s="270"/>
      <c r="O149" s="271"/>
      <c r="P149" s="319">
        <v>14.04</v>
      </c>
      <c r="Q149" s="311"/>
      <c r="R149" s="311"/>
      <c r="S149" s="311"/>
      <c r="T149" s="315"/>
      <c r="U149" s="315"/>
      <c r="V149" s="315"/>
      <c r="W149" s="431"/>
      <c r="X149" s="325">
        <v>2.54</v>
      </c>
      <c r="Y149" s="330"/>
      <c r="Z149" s="325"/>
      <c r="AA149" s="325"/>
      <c r="AB149" s="227"/>
      <c r="AD149" s="80"/>
      <c r="AE149" s="43"/>
    </row>
    <row r="150" spans="1:34" x14ac:dyDescent="0.2">
      <c r="A150" s="3"/>
      <c r="B150" s="59">
        <v>8</v>
      </c>
      <c r="D150" s="520"/>
      <c r="E150" s="59">
        <v>8</v>
      </c>
      <c r="F150" s="520"/>
      <c r="G150" s="520"/>
      <c r="H150" s="180"/>
      <c r="I150" s="43"/>
      <c r="J150" s="124"/>
      <c r="K150" s="270"/>
      <c r="L150" s="270"/>
      <c r="M150" s="270"/>
      <c r="N150" s="270"/>
      <c r="O150" s="271"/>
      <c r="P150" s="314">
        <v>5.07</v>
      </c>
      <c r="R150" s="311"/>
      <c r="S150" s="311"/>
      <c r="T150" s="315"/>
      <c r="U150" s="315"/>
      <c r="V150" s="315"/>
      <c r="W150" s="431"/>
      <c r="X150" s="334">
        <v>1.72</v>
      </c>
      <c r="Y150" s="325"/>
      <c r="Z150" s="335"/>
      <c r="AA150" s="335"/>
      <c r="AB150" s="227"/>
      <c r="AD150" s="80"/>
      <c r="AE150" s="43"/>
    </row>
    <row r="151" spans="1:34" x14ac:dyDescent="0.2">
      <c r="A151" s="520"/>
      <c r="B151" s="520">
        <v>22</v>
      </c>
      <c r="D151" s="520"/>
      <c r="E151" s="520">
        <v>22</v>
      </c>
      <c r="F151" s="520"/>
      <c r="G151" s="520"/>
      <c r="H151" s="180"/>
      <c r="I151" s="43"/>
      <c r="J151" s="124"/>
      <c r="K151" s="270"/>
      <c r="L151" s="270"/>
      <c r="M151" s="270"/>
      <c r="N151" s="270"/>
      <c r="O151" s="271"/>
      <c r="P151" s="319"/>
      <c r="Q151" s="311"/>
      <c r="R151" s="311"/>
      <c r="S151" s="311"/>
      <c r="T151" s="315"/>
      <c r="U151" s="315"/>
      <c r="V151" s="315"/>
      <c r="W151" s="431"/>
      <c r="X151" s="325"/>
      <c r="AF151" s="1" t="s">
        <v>252</v>
      </c>
    </row>
    <row r="152" spans="1:34" x14ac:dyDescent="0.2">
      <c r="A152" s="3"/>
      <c r="B152" s="59">
        <v>49</v>
      </c>
      <c r="D152" s="520"/>
      <c r="E152" s="59">
        <v>49</v>
      </c>
      <c r="F152" s="520"/>
      <c r="G152" s="520"/>
      <c r="H152" s="180"/>
      <c r="I152" s="43"/>
      <c r="J152" s="124"/>
      <c r="K152" s="270"/>
      <c r="L152" s="270"/>
      <c r="M152" s="270"/>
      <c r="N152" s="270"/>
      <c r="O152" s="271"/>
      <c r="P152" s="319"/>
      <c r="Q152" s="311"/>
      <c r="R152" s="311"/>
      <c r="S152" s="311"/>
      <c r="T152" s="315"/>
      <c r="U152" s="315"/>
      <c r="V152" s="315"/>
      <c r="W152" s="431"/>
      <c r="X152" s="325"/>
      <c r="Y152" s="325"/>
      <c r="Z152" s="335"/>
      <c r="AA152" s="335"/>
      <c r="AB152" s="227"/>
      <c r="AD152" s="80"/>
      <c r="AE152" s="43"/>
      <c r="AF152" s="1" t="s">
        <v>252</v>
      </c>
    </row>
    <row r="153" spans="1:34" x14ac:dyDescent="0.2">
      <c r="A153" s="3" t="s">
        <v>139</v>
      </c>
      <c r="B153" s="56" t="s">
        <v>140</v>
      </c>
      <c r="D153" s="520"/>
      <c r="E153" s="520" t="s">
        <v>223</v>
      </c>
      <c r="F153" s="520"/>
      <c r="G153" s="520"/>
      <c r="H153" s="180"/>
      <c r="I153" s="43"/>
      <c r="J153" s="124"/>
      <c r="K153" s="271">
        <v>8.83</v>
      </c>
      <c r="L153" s="271">
        <v>9.33</v>
      </c>
      <c r="M153" s="271">
        <v>25.5</v>
      </c>
      <c r="N153" s="271">
        <v>0.41599999999999998</v>
      </c>
      <c r="O153" s="271">
        <v>270</v>
      </c>
      <c r="P153" s="319">
        <v>0</v>
      </c>
      <c r="Q153" s="311"/>
      <c r="R153" s="311"/>
      <c r="S153" s="311"/>
      <c r="T153" s="315"/>
      <c r="U153" s="315"/>
      <c r="V153" s="315"/>
      <c r="W153" s="431"/>
      <c r="X153" s="325">
        <v>0.25</v>
      </c>
      <c r="Y153" s="330"/>
      <c r="Z153" s="335"/>
      <c r="AA153" s="335"/>
      <c r="AB153" s="227"/>
      <c r="AD153" s="80"/>
      <c r="AE153" s="43"/>
      <c r="AF153" s="1" t="s">
        <v>252</v>
      </c>
    </row>
    <row r="154" spans="1:34" x14ac:dyDescent="0.2">
      <c r="A154" s="3"/>
      <c r="B154" s="59">
        <v>2.5</v>
      </c>
      <c r="D154" s="520"/>
      <c r="E154" s="59">
        <v>2.5</v>
      </c>
      <c r="F154" s="520"/>
      <c r="G154" s="520"/>
      <c r="H154" s="180"/>
      <c r="I154" s="43"/>
      <c r="J154" s="124"/>
      <c r="K154" s="270"/>
      <c r="L154" s="270"/>
      <c r="M154" s="270"/>
      <c r="N154" s="270"/>
      <c r="O154" s="271"/>
      <c r="P154" s="319">
        <v>0.02</v>
      </c>
      <c r="Q154" s="311"/>
      <c r="R154" s="311"/>
      <c r="S154" s="311"/>
      <c r="T154" s="315"/>
      <c r="U154" s="315"/>
      <c r="V154" s="315"/>
      <c r="W154" s="431"/>
      <c r="X154" s="335">
        <v>0.77</v>
      </c>
      <c r="Y154" s="330"/>
      <c r="Z154" s="335"/>
      <c r="AA154" s="335"/>
      <c r="AB154" s="227"/>
      <c r="AD154" s="80"/>
      <c r="AE154" s="43"/>
    </row>
    <row r="155" spans="1:34" x14ac:dyDescent="0.2">
      <c r="A155" s="3"/>
      <c r="B155" s="59">
        <v>5</v>
      </c>
      <c r="D155" s="520"/>
      <c r="E155" s="59">
        <v>5</v>
      </c>
      <c r="F155" s="520"/>
      <c r="G155" s="520"/>
      <c r="H155" s="180"/>
      <c r="I155" s="43"/>
      <c r="J155" s="124"/>
      <c r="K155" s="270"/>
      <c r="L155" s="270"/>
      <c r="M155" s="270"/>
      <c r="N155" s="270"/>
      <c r="O155" s="271"/>
      <c r="P155" s="319">
        <v>0.23</v>
      </c>
      <c r="Q155" s="311"/>
      <c r="R155" s="311"/>
      <c r="S155" s="311"/>
      <c r="T155" s="315"/>
      <c r="U155" s="315"/>
      <c r="V155" s="315"/>
      <c r="W155" s="431"/>
      <c r="X155" s="335">
        <v>1.73</v>
      </c>
      <c r="Y155" s="330"/>
      <c r="Z155" s="335"/>
      <c r="AA155" s="335"/>
      <c r="AB155" s="227"/>
      <c r="AD155" s="80"/>
      <c r="AE155" s="43"/>
    </row>
    <row r="156" spans="1:34" x14ac:dyDescent="0.2">
      <c r="A156" s="3"/>
      <c r="B156" s="520">
        <v>7</v>
      </c>
      <c r="D156" s="520"/>
      <c r="E156" s="520">
        <v>7</v>
      </c>
      <c r="F156" s="520"/>
      <c r="G156" s="520"/>
      <c r="H156" s="180"/>
      <c r="I156" s="43"/>
      <c r="J156" s="124"/>
      <c r="K156" s="77">
        <v>8.75</v>
      </c>
      <c r="L156" s="271">
        <v>12.81</v>
      </c>
      <c r="M156" s="271">
        <v>19.8</v>
      </c>
      <c r="N156" s="310"/>
      <c r="O156" s="384"/>
      <c r="P156" s="319">
        <v>26.89</v>
      </c>
      <c r="Q156" s="311"/>
      <c r="R156" s="311"/>
      <c r="S156" s="311"/>
      <c r="T156" s="315"/>
      <c r="U156" s="315"/>
      <c r="V156" s="315"/>
      <c r="W156" s="431"/>
      <c r="X156" s="335">
        <v>3.71</v>
      </c>
      <c r="Y156" s="330"/>
      <c r="Z156" s="335"/>
      <c r="AA156" s="335"/>
      <c r="AB156" s="227"/>
      <c r="AD156" s="80"/>
      <c r="AE156" s="43"/>
    </row>
    <row r="157" spans="1:34" x14ac:dyDescent="0.2">
      <c r="A157" s="3"/>
      <c r="B157" s="520">
        <v>8</v>
      </c>
      <c r="D157" s="520"/>
      <c r="E157" s="520">
        <v>8</v>
      </c>
      <c r="F157" s="520"/>
      <c r="G157" s="520"/>
      <c r="H157" s="180"/>
      <c r="I157" s="43"/>
      <c r="J157" s="124"/>
      <c r="K157" s="270"/>
      <c r="L157" s="270"/>
      <c r="M157" s="270"/>
      <c r="N157" s="270"/>
      <c r="O157" s="271"/>
      <c r="P157" s="319">
        <v>7.66</v>
      </c>
      <c r="Q157" s="311"/>
      <c r="R157" s="311"/>
      <c r="S157" s="311"/>
      <c r="T157" s="315"/>
      <c r="U157" s="315"/>
      <c r="V157" s="315"/>
      <c r="W157" s="431"/>
      <c r="X157" s="335">
        <v>2.04</v>
      </c>
      <c r="Y157" s="325"/>
      <c r="Z157" s="335"/>
      <c r="AA157" s="335"/>
      <c r="AB157" s="227"/>
      <c r="AD157" s="80"/>
      <c r="AE157" s="43"/>
    </row>
    <row r="158" spans="1:34" x14ac:dyDescent="0.2">
      <c r="A158" s="3"/>
      <c r="B158" s="520">
        <v>12.5</v>
      </c>
      <c r="D158" s="520"/>
      <c r="E158" s="520">
        <v>12.5</v>
      </c>
      <c r="F158" s="520"/>
      <c r="G158" s="520"/>
      <c r="H158" s="180"/>
      <c r="I158" s="43"/>
      <c r="J158" s="124"/>
      <c r="K158" s="270"/>
      <c r="L158" s="270"/>
      <c r="M158" s="270"/>
      <c r="N158" s="270"/>
      <c r="O158" s="271"/>
      <c r="P158" s="319"/>
      <c r="Q158" s="311"/>
      <c r="R158" s="311"/>
      <c r="S158" s="311"/>
      <c r="T158" s="315"/>
      <c r="U158" s="315"/>
      <c r="V158" s="315"/>
      <c r="W158" s="431"/>
      <c r="X158" s="325"/>
      <c r="Y158" s="325"/>
      <c r="Z158" s="325"/>
      <c r="AA158" s="325"/>
      <c r="AB158" s="227"/>
      <c r="AD158" s="80"/>
      <c r="AE158" s="43"/>
    </row>
    <row r="159" spans="1:34" x14ac:dyDescent="0.2">
      <c r="A159" s="3"/>
      <c r="B159" s="520">
        <v>64</v>
      </c>
      <c r="D159" s="520"/>
      <c r="E159" s="520">
        <v>64</v>
      </c>
      <c r="F159" s="520"/>
      <c r="G159" s="520"/>
      <c r="H159" s="180"/>
      <c r="I159" s="43"/>
      <c r="J159" s="124"/>
      <c r="K159" s="77">
        <v>7.82</v>
      </c>
      <c r="L159" s="271">
        <v>6.01</v>
      </c>
      <c r="M159" s="271">
        <v>13.4</v>
      </c>
      <c r="N159" s="270"/>
      <c r="O159" s="271"/>
      <c r="P159" s="319"/>
      <c r="Q159" s="311"/>
      <c r="R159" s="311"/>
      <c r="S159" s="311"/>
      <c r="T159" s="315"/>
      <c r="U159" s="315"/>
      <c r="V159" s="315"/>
      <c r="W159" s="431"/>
      <c r="X159" s="325"/>
      <c r="Y159" s="325"/>
      <c r="Z159" s="325"/>
      <c r="AA159" s="325"/>
      <c r="AB159" s="227"/>
      <c r="AD159" s="80"/>
      <c r="AE159" s="43"/>
      <c r="AF159" s="1" t="s">
        <v>252</v>
      </c>
    </row>
    <row r="160" spans="1:34" x14ac:dyDescent="0.2">
      <c r="A160" s="65" t="s">
        <v>142</v>
      </c>
      <c r="B160" s="90" t="s">
        <v>143</v>
      </c>
      <c r="C160" s="90"/>
      <c r="D160" s="69"/>
      <c r="E160" s="69"/>
      <c r="F160" s="69"/>
      <c r="G160" s="69"/>
      <c r="H160" s="222"/>
      <c r="I160" s="85"/>
      <c r="J160" s="223"/>
      <c r="K160" s="289">
        <v>8.83</v>
      </c>
      <c r="L160" s="289">
        <v>9.2200000000000006</v>
      </c>
      <c r="M160" s="289">
        <v>25.7</v>
      </c>
      <c r="N160" s="290">
        <v>0.41499999999999998</v>
      </c>
      <c r="O160" s="291">
        <v>270</v>
      </c>
      <c r="P160" s="320">
        <v>0.02</v>
      </c>
      <c r="Q160" s="317"/>
      <c r="R160" s="317"/>
      <c r="S160" s="317"/>
      <c r="T160" s="318"/>
      <c r="U160" s="318"/>
      <c r="V160" s="318"/>
      <c r="W160" s="439"/>
      <c r="X160" s="328">
        <v>0.27</v>
      </c>
      <c r="Y160" s="332"/>
      <c r="Z160" s="328"/>
      <c r="AA160" s="328"/>
      <c r="AB160" s="233"/>
      <c r="AC160" s="234"/>
      <c r="AD160" s="87"/>
      <c r="AE160" s="85"/>
      <c r="AF160" s="73"/>
      <c r="AG160" s="73"/>
      <c r="AH160" s="73"/>
    </row>
    <row r="161" spans="1:34" x14ac:dyDescent="0.2">
      <c r="A161" s="282" t="s">
        <v>104</v>
      </c>
      <c r="B161" s="199" t="s">
        <v>105</v>
      </c>
      <c r="C161" s="465"/>
      <c r="D161" s="228"/>
      <c r="E161" s="235">
        <v>0.41666666666666669</v>
      </c>
      <c r="F161" s="231">
        <v>42961</v>
      </c>
      <c r="G161" s="228"/>
      <c r="H161" s="186"/>
      <c r="I161" s="228"/>
      <c r="J161" s="187"/>
      <c r="K161" s="284">
        <v>8.1199999999999992</v>
      </c>
      <c r="L161" s="284">
        <v>5.0199999999999996</v>
      </c>
      <c r="M161" s="284">
        <v>20.9</v>
      </c>
      <c r="N161" s="285">
        <v>0.47399999999999998</v>
      </c>
      <c r="O161" s="285">
        <v>0.30599999999999999</v>
      </c>
      <c r="P161" s="321">
        <v>0.05</v>
      </c>
      <c r="Q161" s="313"/>
      <c r="R161" s="313"/>
      <c r="S161" s="313"/>
      <c r="T161" s="313"/>
      <c r="U161" s="313"/>
      <c r="V161" s="313"/>
      <c r="W161" s="430"/>
      <c r="X161" s="329">
        <v>1.0900000000000001</v>
      </c>
      <c r="Y161" s="333"/>
      <c r="Z161" s="324"/>
      <c r="AA161" s="324"/>
      <c r="AB161" s="229"/>
      <c r="AC161" s="229"/>
      <c r="AD161" s="229"/>
      <c r="AE161" s="228"/>
      <c r="AF161" s="230"/>
      <c r="AG161" s="230"/>
      <c r="AH161" s="230"/>
    </row>
    <row r="162" spans="1:34" x14ac:dyDescent="0.2">
      <c r="A162" s="3" t="s">
        <v>108</v>
      </c>
      <c r="B162" s="181" t="s">
        <v>109</v>
      </c>
      <c r="C162" s="93"/>
      <c r="D162" s="43"/>
      <c r="E162" s="43"/>
      <c r="F162" s="232">
        <f>F161</f>
        <v>42961</v>
      </c>
      <c r="G162" s="43"/>
      <c r="H162" s="166"/>
      <c r="I162" s="43"/>
      <c r="J162" s="123"/>
      <c r="K162" s="77">
        <v>8.2799999999999994</v>
      </c>
      <c r="L162" s="271">
        <v>8.84</v>
      </c>
      <c r="M162" s="271">
        <v>18.7</v>
      </c>
      <c r="N162" s="287">
        <v>0.56399999999999995</v>
      </c>
      <c r="O162" s="287">
        <v>0.36599999999999999</v>
      </c>
      <c r="P162" s="319">
        <v>0.01</v>
      </c>
      <c r="Q162" s="311"/>
      <c r="R162" s="311"/>
      <c r="S162" s="311"/>
      <c r="T162" s="315"/>
      <c r="U162" s="315"/>
      <c r="V162" s="315"/>
      <c r="W162" s="431"/>
      <c r="X162" s="325">
        <v>0.43</v>
      </c>
      <c r="Y162" s="330"/>
      <c r="Z162" s="326"/>
      <c r="AA162" s="325"/>
      <c r="AB162" s="227"/>
      <c r="AD162" s="80"/>
      <c r="AE162" s="43"/>
      <c r="AF162" s="1" t="s">
        <v>253</v>
      </c>
    </row>
    <row r="163" spans="1:34" x14ac:dyDescent="0.2">
      <c r="A163" s="3"/>
      <c r="B163" s="368" t="s">
        <v>254</v>
      </c>
      <c r="C163" s="93"/>
      <c r="D163" s="43"/>
      <c r="E163" s="43"/>
      <c r="F163" s="232"/>
      <c r="G163" s="43"/>
      <c r="H163" s="166"/>
      <c r="I163" s="43"/>
      <c r="J163" s="123"/>
      <c r="K163" s="270"/>
      <c r="L163" s="270"/>
      <c r="M163" s="270"/>
      <c r="N163" s="287">
        <v>0.46800000000000003</v>
      </c>
      <c r="O163" s="287">
        <v>0.30399999999999999</v>
      </c>
      <c r="P163" s="319">
        <v>0.4</v>
      </c>
      <c r="Q163" s="311"/>
      <c r="R163" s="311"/>
      <c r="S163" s="311"/>
      <c r="T163" s="315"/>
      <c r="U163" s="315"/>
      <c r="V163" s="315"/>
      <c r="W163" s="431"/>
      <c r="X163" s="325">
        <v>3.24</v>
      </c>
      <c r="Y163" s="330"/>
      <c r="Z163" s="326"/>
      <c r="AA163" s="325"/>
      <c r="AB163" s="227"/>
      <c r="AD163" s="80"/>
      <c r="AE163" s="43"/>
      <c r="AF163" s="1" t="s">
        <v>255</v>
      </c>
    </row>
    <row r="164" spans="1:34" x14ac:dyDescent="0.2">
      <c r="A164" s="3" t="s">
        <v>116</v>
      </c>
      <c r="B164" s="181" t="s">
        <v>117</v>
      </c>
      <c r="C164" s="93"/>
      <c r="D164" s="43"/>
      <c r="E164" s="43"/>
      <c r="F164" s="232"/>
      <c r="G164" s="43"/>
      <c r="H164" s="166"/>
      <c r="I164" s="43"/>
      <c r="J164" s="123"/>
      <c r="K164" s="77">
        <v>8.75</v>
      </c>
      <c r="L164" s="271">
        <v>9.06</v>
      </c>
      <c r="M164" s="271">
        <v>22.6</v>
      </c>
      <c r="N164" s="287">
        <v>0.41699999999999998</v>
      </c>
      <c r="O164" s="287">
        <v>0.27100000000000002</v>
      </c>
      <c r="P164" s="319">
        <v>0.06</v>
      </c>
      <c r="Q164" s="311"/>
      <c r="R164" s="311"/>
      <c r="S164" s="311"/>
      <c r="T164" s="315"/>
      <c r="U164" s="315"/>
      <c r="V164" s="315"/>
      <c r="W164" s="431"/>
      <c r="X164" s="325">
        <v>0.65</v>
      </c>
      <c r="Y164" s="330"/>
      <c r="Z164" s="326"/>
      <c r="AA164" s="325"/>
      <c r="AB164" s="227"/>
      <c r="AD164" s="80"/>
      <c r="AE164" s="43"/>
    </row>
    <row r="165" spans="1:34" x14ac:dyDescent="0.2">
      <c r="A165" s="3" t="s">
        <v>124</v>
      </c>
      <c r="B165" s="181" t="s">
        <v>125</v>
      </c>
      <c r="C165" s="93"/>
      <c r="D165" s="43"/>
      <c r="E165" s="43"/>
      <c r="F165" s="232"/>
      <c r="G165" s="43"/>
      <c r="H165" s="166"/>
      <c r="I165" s="43"/>
      <c r="J165" s="123"/>
      <c r="K165" s="77">
        <v>8.08</v>
      </c>
      <c r="L165" s="271">
        <v>4.96</v>
      </c>
      <c r="M165" s="271">
        <v>19.100000000000001</v>
      </c>
      <c r="N165" s="287">
        <v>0.495</v>
      </c>
      <c r="O165" s="287">
        <v>0.32100000000000001</v>
      </c>
      <c r="P165" s="319">
        <v>0.01</v>
      </c>
      <c r="Q165" s="311"/>
      <c r="R165" s="311"/>
      <c r="S165" s="311"/>
      <c r="T165" s="315"/>
      <c r="U165" s="315"/>
      <c r="V165" s="315"/>
      <c r="W165" s="431"/>
      <c r="X165" s="325">
        <v>1.26</v>
      </c>
      <c r="Y165" s="330"/>
      <c r="Z165" s="326"/>
      <c r="AA165" s="325"/>
      <c r="AB165" s="227"/>
      <c r="AD165" s="80"/>
      <c r="AE165" s="43"/>
      <c r="AF165" s="1" t="s">
        <v>256</v>
      </c>
    </row>
    <row r="166" spans="1:34" x14ac:dyDescent="0.2">
      <c r="A166" s="3" t="s">
        <v>137</v>
      </c>
      <c r="B166" s="56" t="s">
        <v>138</v>
      </c>
      <c r="D166" s="520"/>
      <c r="E166" s="520" t="s">
        <v>223</v>
      </c>
      <c r="F166" s="520"/>
      <c r="G166" s="520"/>
      <c r="H166" s="180"/>
      <c r="I166" s="43"/>
      <c r="J166" s="124"/>
      <c r="K166" s="77">
        <v>8.8000000000000007</v>
      </c>
      <c r="L166" s="271">
        <v>9.18</v>
      </c>
      <c r="M166" s="271">
        <v>23.5</v>
      </c>
      <c r="N166" s="270"/>
      <c r="O166" s="271"/>
      <c r="P166" s="319">
        <v>0.05</v>
      </c>
      <c r="R166" s="311"/>
      <c r="S166" s="311"/>
      <c r="T166" s="315"/>
      <c r="U166" s="315"/>
      <c r="V166" s="315"/>
      <c r="W166" s="431"/>
      <c r="X166" s="325">
        <v>0.33</v>
      </c>
      <c r="Y166" s="330"/>
      <c r="Z166" s="326"/>
      <c r="AA166" s="325"/>
      <c r="AB166" s="227"/>
      <c r="AD166" s="80"/>
      <c r="AE166" s="43"/>
    </row>
    <row r="167" spans="1:34" x14ac:dyDescent="0.2">
      <c r="A167" s="3"/>
      <c r="B167" s="59">
        <v>2.5</v>
      </c>
      <c r="D167" s="520"/>
      <c r="E167" s="520">
        <v>2.5</v>
      </c>
      <c r="F167" s="520"/>
      <c r="G167" s="520"/>
      <c r="H167" s="180"/>
      <c r="I167" s="43"/>
      <c r="J167" s="124"/>
      <c r="K167" s="270"/>
      <c r="L167" s="270"/>
      <c r="M167" s="270"/>
      <c r="N167" s="270"/>
      <c r="O167" s="287"/>
      <c r="P167" s="319">
        <v>0.23</v>
      </c>
      <c r="Q167" s="311"/>
      <c r="R167" s="311"/>
      <c r="S167" s="311"/>
      <c r="T167" s="315"/>
      <c r="U167" s="315"/>
      <c r="V167" s="315"/>
      <c r="W167" s="431"/>
      <c r="X167" s="325">
        <v>0.61</v>
      </c>
      <c r="Y167" s="330"/>
      <c r="Z167" s="326"/>
      <c r="AA167" s="325"/>
      <c r="AB167" s="227"/>
      <c r="AD167" s="80"/>
      <c r="AE167" s="43"/>
    </row>
    <row r="168" spans="1:34" x14ac:dyDescent="0.2">
      <c r="A168" s="3"/>
      <c r="B168" s="59">
        <v>5</v>
      </c>
      <c r="D168" s="520"/>
      <c r="E168" s="59">
        <v>5</v>
      </c>
      <c r="F168" s="520"/>
      <c r="G168" s="520"/>
      <c r="H168" s="180"/>
      <c r="I168" s="43"/>
      <c r="J168" s="124"/>
      <c r="K168" s="270"/>
      <c r="L168" s="270"/>
      <c r="M168" s="270"/>
      <c r="N168" s="270"/>
      <c r="O168" s="287"/>
      <c r="P168" s="319">
        <v>0.76</v>
      </c>
      <c r="Q168" s="311"/>
      <c r="R168" s="311"/>
      <c r="S168" s="311"/>
      <c r="T168" s="315"/>
      <c r="U168" s="315"/>
      <c r="V168" s="315"/>
      <c r="W168" s="431"/>
      <c r="X168" s="325">
        <v>0.85</v>
      </c>
      <c r="Y168" s="330"/>
      <c r="Z168" s="325"/>
      <c r="AA168" s="325"/>
      <c r="AB168" s="227"/>
      <c r="AD168" s="80"/>
      <c r="AE168" s="43"/>
    </row>
    <row r="169" spans="1:34" x14ac:dyDescent="0.2">
      <c r="A169" s="3"/>
      <c r="B169" s="59">
        <v>6</v>
      </c>
      <c r="D169" s="520"/>
      <c r="E169" s="59">
        <v>6</v>
      </c>
      <c r="F169" s="520"/>
      <c r="G169" s="520"/>
      <c r="H169" s="180"/>
      <c r="I169" s="43"/>
      <c r="J169" s="124"/>
      <c r="K169" s="270"/>
      <c r="L169" s="270"/>
      <c r="M169" s="270"/>
      <c r="N169" s="270"/>
      <c r="O169" s="287"/>
      <c r="P169" s="319">
        <v>1.23</v>
      </c>
      <c r="Q169" s="311"/>
      <c r="R169" s="311"/>
      <c r="S169" s="311"/>
      <c r="T169" s="315"/>
      <c r="U169" s="315"/>
      <c r="V169" s="315"/>
      <c r="W169" s="431"/>
      <c r="X169" s="325">
        <v>0.83</v>
      </c>
      <c r="Y169" s="330"/>
      <c r="Z169" s="325"/>
      <c r="AA169" s="325"/>
      <c r="AB169" s="227"/>
      <c r="AD169" s="80"/>
      <c r="AE169" s="43"/>
    </row>
    <row r="170" spans="1:34" x14ac:dyDescent="0.2">
      <c r="A170" s="3"/>
      <c r="B170" s="59">
        <v>8</v>
      </c>
      <c r="D170" s="520"/>
      <c r="E170" s="59">
        <v>8</v>
      </c>
      <c r="F170" s="520"/>
      <c r="G170" s="520"/>
      <c r="H170" s="180"/>
      <c r="I170" s="43"/>
      <c r="J170" s="124"/>
      <c r="K170" s="270"/>
      <c r="L170" s="270"/>
      <c r="M170" s="270"/>
      <c r="N170" s="270"/>
      <c r="O170" s="287"/>
      <c r="P170" s="314">
        <v>12.14</v>
      </c>
      <c r="R170" s="311"/>
      <c r="S170" s="311"/>
      <c r="T170" s="315"/>
      <c r="U170" s="315"/>
      <c r="V170" s="315"/>
      <c r="W170" s="431"/>
      <c r="X170" s="334">
        <v>1.53</v>
      </c>
      <c r="Y170" s="325"/>
      <c r="Z170" s="335"/>
      <c r="AA170" s="335"/>
      <c r="AB170" s="227"/>
      <c r="AD170" s="80"/>
      <c r="AE170" s="43"/>
    </row>
    <row r="171" spans="1:34" x14ac:dyDescent="0.2">
      <c r="A171" s="520"/>
      <c r="B171" s="520">
        <v>8.9</v>
      </c>
      <c r="D171" s="520"/>
      <c r="E171" s="520">
        <v>8.9</v>
      </c>
      <c r="F171" s="520"/>
      <c r="G171" s="520"/>
      <c r="H171" s="180"/>
      <c r="I171" s="43"/>
      <c r="J171" s="124"/>
      <c r="K171" s="270"/>
      <c r="L171" s="270"/>
      <c r="M171" s="270"/>
      <c r="N171" s="270"/>
      <c r="O171" s="287"/>
      <c r="P171" s="319">
        <v>5.95</v>
      </c>
      <c r="Q171" s="311"/>
      <c r="R171" s="311"/>
      <c r="S171" s="311"/>
      <c r="T171" s="315"/>
      <c r="U171" s="315"/>
      <c r="V171" s="315"/>
      <c r="W171" s="431"/>
      <c r="X171" s="325">
        <v>1.1000000000000001</v>
      </c>
      <c r="AF171" s="1" t="s">
        <v>257</v>
      </c>
    </row>
    <row r="172" spans="1:34" x14ac:dyDescent="0.2">
      <c r="A172" s="3" t="s">
        <v>139</v>
      </c>
      <c r="B172" s="56" t="s">
        <v>140</v>
      </c>
      <c r="D172" s="520"/>
      <c r="E172" s="520" t="s">
        <v>223</v>
      </c>
      <c r="F172" s="520"/>
      <c r="G172" s="520"/>
      <c r="H172" s="180"/>
      <c r="I172" s="43"/>
      <c r="J172" s="124"/>
      <c r="K172" s="271">
        <v>8.82</v>
      </c>
      <c r="L172" s="271">
        <v>9.91</v>
      </c>
      <c r="M172" s="271">
        <v>23.6</v>
      </c>
      <c r="N172" s="270"/>
      <c r="O172" s="271"/>
      <c r="P172" s="319">
        <v>0.02</v>
      </c>
      <c r="Q172" s="311"/>
      <c r="R172" s="311"/>
      <c r="S172" s="311"/>
      <c r="T172" s="315"/>
      <c r="U172" s="315"/>
      <c r="V172" s="315"/>
      <c r="W172" s="431"/>
      <c r="X172" s="325">
        <v>0.25</v>
      </c>
      <c r="Y172" s="330"/>
      <c r="Z172" s="335"/>
      <c r="AA172" s="335"/>
      <c r="AB172" s="227"/>
      <c r="AD172" s="80"/>
      <c r="AE172" s="43"/>
    </row>
    <row r="173" spans="1:34" x14ac:dyDescent="0.2">
      <c r="A173" s="3"/>
      <c r="B173" s="59">
        <v>2.5</v>
      </c>
      <c r="D173" s="520"/>
      <c r="E173" s="59">
        <v>2.5</v>
      </c>
      <c r="F173" s="520"/>
      <c r="G173" s="520"/>
      <c r="H173" s="180"/>
      <c r="I173" s="43"/>
      <c r="J173" s="124"/>
      <c r="K173" s="270"/>
      <c r="L173" s="270"/>
      <c r="M173" s="270"/>
      <c r="N173" s="270"/>
      <c r="O173" s="287"/>
      <c r="P173" s="319">
        <v>0.19</v>
      </c>
      <c r="Q173" s="311"/>
      <c r="R173" s="311"/>
      <c r="S173" s="311"/>
      <c r="T173" s="315"/>
      <c r="U173" s="315"/>
      <c r="V173" s="315"/>
      <c r="W173" s="431"/>
      <c r="X173" s="335">
        <v>0.57999999999999996</v>
      </c>
      <c r="Y173" s="330"/>
      <c r="Z173" s="335"/>
      <c r="AA173" s="335"/>
      <c r="AB173" s="227"/>
      <c r="AD173" s="80"/>
      <c r="AE173" s="43"/>
    </row>
    <row r="174" spans="1:34" x14ac:dyDescent="0.2">
      <c r="A174" s="3"/>
      <c r="B174" s="59">
        <v>5</v>
      </c>
      <c r="D174" s="520"/>
      <c r="E174" s="59">
        <v>5</v>
      </c>
      <c r="F174" s="520"/>
      <c r="G174" s="520"/>
      <c r="H174" s="180"/>
      <c r="I174" s="43"/>
      <c r="J174" s="124"/>
      <c r="K174" s="270"/>
      <c r="L174" s="270"/>
      <c r="M174" s="270"/>
      <c r="N174" s="270"/>
      <c r="O174" s="287"/>
      <c r="P174" s="319">
        <v>0.97</v>
      </c>
      <c r="Q174" s="311"/>
      <c r="R174" s="311"/>
      <c r="S174" s="311"/>
      <c r="T174" s="315"/>
      <c r="U174" s="315"/>
      <c r="V174" s="315"/>
      <c r="W174" s="431"/>
      <c r="X174" s="335">
        <v>0.82</v>
      </c>
      <c r="Y174" s="330"/>
      <c r="Z174" s="335"/>
      <c r="AA174" s="335"/>
      <c r="AB174" s="227"/>
      <c r="AD174" s="80"/>
      <c r="AE174" s="43"/>
    </row>
    <row r="175" spans="1:34" x14ac:dyDescent="0.2">
      <c r="A175" s="3"/>
      <c r="B175" s="520">
        <v>6</v>
      </c>
      <c r="D175" s="520"/>
      <c r="E175" s="520">
        <v>6</v>
      </c>
      <c r="F175" s="520"/>
      <c r="G175" s="520"/>
      <c r="H175" s="180"/>
      <c r="I175" s="43"/>
      <c r="J175" s="124"/>
      <c r="K175" s="270"/>
      <c r="L175" s="270"/>
      <c r="M175" s="270"/>
      <c r="N175" s="310"/>
      <c r="O175" s="385"/>
      <c r="P175" s="319">
        <v>1.45</v>
      </c>
      <c r="Q175" s="311"/>
      <c r="R175" s="311"/>
      <c r="S175" s="311"/>
      <c r="T175" s="315"/>
      <c r="U175" s="315"/>
      <c r="V175" s="315"/>
      <c r="W175" s="431"/>
      <c r="X175" s="335">
        <v>0.92</v>
      </c>
      <c r="Y175" s="330"/>
      <c r="Z175" s="335"/>
      <c r="AA175" s="335"/>
      <c r="AB175" s="227"/>
      <c r="AD175" s="80"/>
      <c r="AE175" s="43"/>
    </row>
    <row r="176" spans="1:34" x14ac:dyDescent="0.2">
      <c r="A176" s="3"/>
      <c r="B176" s="520">
        <v>8</v>
      </c>
      <c r="D176" s="520"/>
      <c r="E176" s="520">
        <v>8</v>
      </c>
      <c r="F176" s="520"/>
      <c r="G176" s="520"/>
      <c r="H176" s="180"/>
      <c r="I176" s="43"/>
      <c r="J176" s="124"/>
      <c r="K176" s="270"/>
      <c r="L176" s="270"/>
      <c r="M176" s="270"/>
      <c r="N176" s="270"/>
      <c r="O176" s="287"/>
      <c r="P176" s="319">
        <v>15.74</v>
      </c>
      <c r="Q176" s="311"/>
      <c r="R176" s="311"/>
      <c r="S176" s="311"/>
      <c r="T176" s="315"/>
      <c r="U176" s="315"/>
      <c r="V176" s="315"/>
      <c r="W176" s="431"/>
      <c r="X176" s="335">
        <v>1.82</v>
      </c>
      <c r="Y176" s="325"/>
      <c r="Z176" s="335"/>
      <c r="AA176" s="335"/>
      <c r="AB176" s="227"/>
      <c r="AD176" s="80"/>
      <c r="AE176" s="43"/>
    </row>
    <row r="177" spans="1:34" x14ac:dyDescent="0.2">
      <c r="A177" s="3"/>
      <c r="B177" s="520">
        <v>8.8000000000000007</v>
      </c>
      <c r="D177" s="520"/>
      <c r="E177" s="520">
        <v>8.8000000000000007</v>
      </c>
      <c r="F177" s="520"/>
      <c r="G177" s="520"/>
      <c r="H177" s="180"/>
      <c r="I177" s="43"/>
      <c r="J177" s="124"/>
      <c r="K177" s="270"/>
      <c r="L177" s="270"/>
      <c r="M177" s="270"/>
      <c r="N177" s="270"/>
      <c r="O177" s="287"/>
      <c r="P177" s="319">
        <v>11.33</v>
      </c>
      <c r="Q177" s="311"/>
      <c r="R177" s="311"/>
      <c r="S177" s="311"/>
      <c r="T177" s="315"/>
      <c r="U177" s="315"/>
      <c r="V177" s="315"/>
      <c r="W177" s="431"/>
      <c r="X177" s="325">
        <v>1.45</v>
      </c>
      <c r="Y177" s="325"/>
      <c r="Z177" s="325"/>
      <c r="AA177" s="325"/>
      <c r="AB177" s="227"/>
      <c r="AD177" s="80"/>
      <c r="AE177" s="43"/>
    </row>
    <row r="178" spans="1:34" x14ac:dyDescent="0.2">
      <c r="A178" s="3"/>
      <c r="B178" s="520">
        <v>9</v>
      </c>
      <c r="D178" s="520"/>
      <c r="E178" s="520">
        <v>9</v>
      </c>
      <c r="F178" s="520"/>
      <c r="G178" s="520"/>
      <c r="H178" s="180"/>
      <c r="I178" s="43"/>
      <c r="J178" s="124"/>
      <c r="K178" s="270"/>
      <c r="L178" s="270"/>
      <c r="M178" s="270"/>
      <c r="N178" s="270"/>
      <c r="O178" s="287"/>
      <c r="P178" s="319">
        <v>3.32</v>
      </c>
      <c r="Q178" s="311"/>
      <c r="R178" s="311"/>
      <c r="S178" s="311"/>
      <c r="T178" s="315"/>
      <c r="U178" s="315"/>
      <c r="V178" s="315"/>
      <c r="W178" s="431"/>
      <c r="X178" s="325">
        <v>0.84</v>
      </c>
      <c r="Y178" s="325"/>
      <c r="Z178" s="325"/>
      <c r="AA178" s="325"/>
      <c r="AB178" s="227"/>
      <c r="AD178" s="80"/>
      <c r="AE178" s="43"/>
    </row>
    <row r="179" spans="1:34" x14ac:dyDescent="0.2">
      <c r="A179" s="65" t="s">
        <v>142</v>
      </c>
      <c r="B179" s="90" t="s">
        <v>143</v>
      </c>
      <c r="C179" s="90"/>
      <c r="D179" s="69"/>
      <c r="E179" s="69"/>
      <c r="F179" s="69"/>
      <c r="G179" s="69"/>
      <c r="H179" s="222"/>
      <c r="I179" s="85"/>
      <c r="J179" s="223"/>
      <c r="K179" s="289">
        <v>8.83</v>
      </c>
      <c r="L179" s="289">
        <v>9.6300000000000008</v>
      </c>
      <c r="M179" s="289">
        <v>23.6</v>
      </c>
      <c r="N179" s="369"/>
      <c r="O179" s="289"/>
      <c r="P179" s="320">
        <v>0.02</v>
      </c>
      <c r="Q179" s="317"/>
      <c r="R179" s="317"/>
      <c r="S179" s="317"/>
      <c r="T179" s="318"/>
      <c r="U179" s="318"/>
      <c r="V179" s="318"/>
      <c r="W179" s="439"/>
      <c r="X179" s="328">
        <v>0.26</v>
      </c>
      <c r="Y179" s="332"/>
      <c r="Z179" s="328"/>
      <c r="AA179" s="328"/>
      <c r="AB179" s="233"/>
      <c r="AC179" s="234"/>
      <c r="AD179" s="87"/>
      <c r="AE179" s="85"/>
      <c r="AF179" s="73"/>
      <c r="AG179" s="73"/>
      <c r="AH179" s="73"/>
    </row>
    <row r="180" spans="1:34" x14ac:dyDescent="0.2">
      <c r="A180" s="282" t="s">
        <v>104</v>
      </c>
      <c r="B180" s="199" t="s">
        <v>105</v>
      </c>
      <c r="C180" s="465"/>
      <c r="D180" s="228"/>
      <c r="E180" s="235">
        <v>0.5</v>
      </c>
      <c r="F180" s="231">
        <v>42976</v>
      </c>
      <c r="G180" s="228"/>
      <c r="H180" s="186"/>
      <c r="I180" s="228"/>
      <c r="J180" s="187"/>
      <c r="K180" s="284">
        <v>8.34</v>
      </c>
      <c r="L180" s="284">
        <v>10.28</v>
      </c>
      <c r="M180" s="284">
        <v>19.190000000000001</v>
      </c>
      <c r="N180" s="285">
        <v>0.60599999999999998</v>
      </c>
      <c r="O180" s="285">
        <v>0.39300000000000002</v>
      </c>
      <c r="P180" s="321">
        <v>0.57999999999999996</v>
      </c>
      <c r="Q180" s="313"/>
      <c r="R180" s="313"/>
      <c r="S180" s="313"/>
      <c r="T180" s="313"/>
      <c r="U180" s="313"/>
      <c r="V180" s="313"/>
      <c r="W180" s="430"/>
      <c r="X180" s="329">
        <v>3.45</v>
      </c>
      <c r="Y180" s="333"/>
      <c r="Z180" s="324"/>
      <c r="AA180" s="324"/>
      <c r="AB180" s="229"/>
      <c r="AC180" s="229"/>
      <c r="AD180" s="229"/>
      <c r="AE180" s="228"/>
      <c r="AF180" s="230"/>
      <c r="AG180" s="230"/>
      <c r="AH180" s="230"/>
    </row>
    <row r="181" spans="1:34" x14ac:dyDescent="0.2">
      <c r="A181" s="3" t="s">
        <v>108</v>
      </c>
      <c r="B181" s="181" t="s">
        <v>109</v>
      </c>
      <c r="C181" s="93"/>
      <c r="D181" s="43"/>
      <c r="E181" s="43"/>
      <c r="F181" s="232">
        <f>F180</f>
        <v>42976</v>
      </c>
      <c r="G181" s="43"/>
      <c r="H181" s="166"/>
      <c r="I181" s="43"/>
      <c r="J181" s="123"/>
      <c r="K181" s="77">
        <v>8.6300000000000008</v>
      </c>
      <c r="L181" s="271">
        <v>9.26</v>
      </c>
      <c r="M181" s="271">
        <v>22</v>
      </c>
      <c r="N181" s="287">
        <v>0.505</v>
      </c>
      <c r="O181" s="287">
        <v>0.32500000000000001</v>
      </c>
      <c r="P181" s="319">
        <v>0.17</v>
      </c>
      <c r="Q181" s="311"/>
      <c r="R181" s="311"/>
      <c r="S181" s="311"/>
      <c r="T181" s="315"/>
      <c r="U181" s="315"/>
      <c r="V181" s="315"/>
      <c r="W181" s="431"/>
      <c r="X181" s="325">
        <v>0.62</v>
      </c>
      <c r="Y181" s="330"/>
      <c r="Z181" s="326"/>
      <c r="AA181" s="325"/>
      <c r="AB181" s="227"/>
      <c r="AD181" s="80"/>
      <c r="AE181" s="43"/>
    </row>
    <row r="182" spans="1:34" x14ac:dyDescent="0.2">
      <c r="A182" s="3" t="s">
        <v>116</v>
      </c>
      <c r="B182" s="181" t="s">
        <v>117</v>
      </c>
      <c r="C182" s="93"/>
      <c r="D182" s="43"/>
      <c r="E182" s="43"/>
      <c r="F182" s="232"/>
      <c r="G182" s="43"/>
      <c r="H182" s="166"/>
      <c r="I182" s="43"/>
      <c r="J182" s="123"/>
      <c r="K182" s="77">
        <v>8.82</v>
      </c>
      <c r="L182" s="271">
        <v>10.28</v>
      </c>
      <c r="M182" s="271">
        <v>22.5</v>
      </c>
      <c r="N182" s="287">
        <v>0.38500000000000001</v>
      </c>
      <c r="O182" s="287">
        <v>0.25</v>
      </c>
      <c r="P182" s="319">
        <v>0.14000000000000001</v>
      </c>
      <c r="Q182" s="311"/>
      <c r="R182" s="311"/>
      <c r="S182" s="311"/>
      <c r="T182" s="315"/>
      <c r="U182" s="315"/>
      <c r="V182" s="315"/>
      <c r="W182" s="431"/>
      <c r="X182" s="325">
        <v>0.54</v>
      </c>
      <c r="Y182" s="330"/>
      <c r="Z182" s="326"/>
      <c r="AA182" s="325"/>
      <c r="AB182" s="227"/>
      <c r="AD182" s="80"/>
      <c r="AE182" s="43"/>
    </row>
    <row r="183" spans="1:34" x14ac:dyDescent="0.2">
      <c r="A183" s="3" t="s">
        <v>124</v>
      </c>
      <c r="B183" s="181" t="s">
        <v>125</v>
      </c>
      <c r="C183" s="93"/>
      <c r="D183" s="43"/>
      <c r="E183" s="43"/>
      <c r="F183" s="232"/>
      <c r="G183" s="43"/>
      <c r="H183" s="166"/>
      <c r="I183" s="43"/>
      <c r="J183" s="123"/>
      <c r="K183" s="77">
        <v>8.91</v>
      </c>
      <c r="L183" s="271">
        <v>12.39</v>
      </c>
      <c r="M183" s="271">
        <v>23.1</v>
      </c>
      <c r="N183" s="287">
        <v>0.38300000000000001</v>
      </c>
      <c r="O183" s="287">
        <v>0.25</v>
      </c>
      <c r="P183" s="319">
        <v>0.03</v>
      </c>
      <c r="Q183" s="311"/>
      <c r="R183" s="311"/>
      <c r="S183" s="311"/>
      <c r="T183" s="315"/>
      <c r="U183" s="315"/>
      <c r="V183" s="315"/>
      <c r="W183" s="431"/>
      <c r="X183" s="325">
        <v>0.48</v>
      </c>
      <c r="Y183" s="330"/>
      <c r="Z183" s="326"/>
      <c r="AA183" s="325"/>
      <c r="AB183" s="227"/>
      <c r="AD183" s="80"/>
      <c r="AE183" s="43"/>
    </row>
    <row r="184" spans="1:34" x14ac:dyDescent="0.2">
      <c r="A184" s="3" t="s">
        <v>137</v>
      </c>
      <c r="B184" s="56" t="s">
        <v>138</v>
      </c>
      <c r="D184" s="520"/>
      <c r="E184" s="520" t="s">
        <v>223</v>
      </c>
      <c r="F184" s="520"/>
      <c r="G184" s="520"/>
      <c r="H184" s="180"/>
      <c r="I184" s="43"/>
      <c r="J184" s="124"/>
      <c r="K184" s="77">
        <v>8.77</v>
      </c>
      <c r="L184" s="271">
        <v>11.43</v>
      </c>
      <c r="M184" s="271">
        <v>21.7</v>
      </c>
      <c r="N184" s="271">
        <v>0.38300000000000001</v>
      </c>
      <c r="O184" s="287">
        <v>0.249</v>
      </c>
      <c r="P184" s="319">
        <v>0.05</v>
      </c>
      <c r="R184" s="311"/>
      <c r="S184" s="311"/>
      <c r="T184" s="315"/>
      <c r="U184" s="315"/>
      <c r="V184" s="315"/>
      <c r="W184" s="431"/>
      <c r="X184" s="325">
        <v>0.2</v>
      </c>
      <c r="Y184" s="330"/>
      <c r="Z184" s="326"/>
      <c r="AA184" s="325"/>
      <c r="AB184" s="227"/>
      <c r="AD184" s="80"/>
      <c r="AE184" s="43"/>
    </row>
    <row r="185" spans="1:34" x14ac:dyDescent="0.2">
      <c r="A185" s="3" t="s">
        <v>139</v>
      </c>
      <c r="B185" s="56" t="s">
        <v>140</v>
      </c>
      <c r="D185" s="520"/>
      <c r="E185" s="520" t="s">
        <v>223</v>
      </c>
      <c r="F185" s="520"/>
      <c r="G185" s="520"/>
      <c r="H185" s="180"/>
      <c r="I185" s="43"/>
      <c r="J185" s="124"/>
      <c r="K185" s="271">
        <v>8.84</v>
      </c>
      <c r="L185" s="271">
        <v>11.84</v>
      </c>
      <c r="M185" s="271">
        <v>21.6</v>
      </c>
      <c r="N185" s="287">
        <v>0.38300000000000001</v>
      </c>
      <c r="O185" s="287">
        <v>0.249</v>
      </c>
      <c r="P185" s="319">
        <v>0.05</v>
      </c>
      <c r="Q185" s="311"/>
      <c r="R185" s="311"/>
      <c r="S185" s="311"/>
      <c r="T185" s="315"/>
      <c r="U185" s="315"/>
      <c r="V185" s="315"/>
      <c r="W185" s="431"/>
      <c r="X185" s="325">
        <v>0.22</v>
      </c>
      <c r="Y185" s="330"/>
      <c r="Z185" s="335"/>
      <c r="AA185" s="335"/>
      <c r="AB185" s="227"/>
      <c r="AD185" s="80"/>
      <c r="AE185" s="43"/>
    </row>
    <row r="186" spans="1:34" x14ac:dyDescent="0.2">
      <c r="A186" s="3"/>
      <c r="B186" s="59">
        <v>2.5</v>
      </c>
      <c r="D186" s="520"/>
      <c r="E186" s="59">
        <v>2.5</v>
      </c>
      <c r="F186" s="520"/>
      <c r="G186" s="520"/>
      <c r="H186" s="180"/>
      <c r="I186" s="43"/>
      <c r="J186" s="124"/>
      <c r="K186" s="270"/>
      <c r="L186" s="270"/>
      <c r="M186" s="270"/>
      <c r="N186" s="268"/>
      <c r="O186" s="287"/>
      <c r="P186" s="319">
        <v>0.17</v>
      </c>
      <c r="Q186" s="311"/>
      <c r="R186" s="311"/>
      <c r="S186" s="311"/>
      <c r="T186" s="315"/>
      <c r="U186" s="315"/>
      <c r="V186" s="315"/>
      <c r="W186" s="431"/>
      <c r="X186" s="335">
        <v>0.46</v>
      </c>
      <c r="Y186" s="330"/>
      <c r="Z186" s="335"/>
      <c r="AA186" s="335"/>
      <c r="AB186" s="227"/>
      <c r="AD186" s="80"/>
      <c r="AE186" s="43"/>
    </row>
    <row r="187" spans="1:34" x14ac:dyDescent="0.2">
      <c r="A187" s="3"/>
      <c r="B187" s="59">
        <v>4</v>
      </c>
      <c r="D187" s="520"/>
      <c r="E187" s="59">
        <v>4</v>
      </c>
      <c r="F187" s="520"/>
      <c r="G187" s="520"/>
      <c r="H187" s="180"/>
      <c r="I187" s="43"/>
      <c r="J187" s="124"/>
      <c r="K187" s="270"/>
      <c r="L187" s="270"/>
      <c r="M187" s="270"/>
      <c r="N187" s="268"/>
      <c r="O187" s="287"/>
      <c r="P187" s="319">
        <v>0.9</v>
      </c>
      <c r="Q187" s="311"/>
      <c r="R187" s="311"/>
      <c r="S187" s="311"/>
      <c r="T187" s="315"/>
      <c r="U187" s="315"/>
      <c r="V187" s="315"/>
      <c r="W187" s="431"/>
      <c r="X187" s="335">
        <v>0.77</v>
      </c>
      <c r="Y187" s="330"/>
      <c r="Z187" s="335"/>
      <c r="AA187" s="335"/>
      <c r="AB187" s="227"/>
      <c r="AD187" s="80"/>
      <c r="AE187" s="43"/>
    </row>
    <row r="188" spans="1:34" x14ac:dyDescent="0.2">
      <c r="A188" s="3"/>
      <c r="B188" s="520">
        <v>6</v>
      </c>
      <c r="D188" s="520"/>
      <c r="E188" s="520">
        <v>6</v>
      </c>
      <c r="F188" s="520"/>
      <c r="G188" s="520"/>
      <c r="H188" s="180"/>
      <c r="I188" s="43"/>
      <c r="J188" s="124"/>
      <c r="K188" s="270"/>
      <c r="L188" s="270"/>
      <c r="M188" s="270"/>
      <c r="N188" s="371"/>
      <c r="O188" s="385"/>
      <c r="P188" s="319">
        <v>1.01</v>
      </c>
      <c r="Q188" s="311"/>
      <c r="R188" s="311"/>
      <c r="S188" s="311"/>
      <c r="T188" s="315"/>
      <c r="U188" s="315"/>
      <c r="V188" s="315"/>
      <c r="W188" s="431"/>
      <c r="X188" s="335">
        <v>0.56000000000000005</v>
      </c>
      <c r="Y188" s="330"/>
      <c r="Z188" s="335"/>
      <c r="AA188" s="335"/>
      <c r="AB188" s="227"/>
      <c r="AD188" s="80"/>
      <c r="AE188" s="43"/>
    </row>
    <row r="189" spans="1:34" x14ac:dyDescent="0.2">
      <c r="A189" s="3"/>
      <c r="B189" s="520">
        <v>8.4</v>
      </c>
      <c r="D189" s="520"/>
      <c r="E189" s="520">
        <v>8.4</v>
      </c>
      <c r="F189" s="520"/>
      <c r="G189" s="520"/>
      <c r="H189" s="180"/>
      <c r="I189" s="43"/>
      <c r="J189" s="124"/>
      <c r="K189" s="270"/>
      <c r="L189" s="270"/>
      <c r="M189" s="270"/>
      <c r="N189" s="268"/>
      <c r="O189" s="287"/>
      <c r="P189" s="319">
        <v>5.5</v>
      </c>
      <c r="Q189" s="311"/>
      <c r="R189" s="311"/>
      <c r="S189" s="311"/>
      <c r="T189" s="315"/>
      <c r="U189" s="315"/>
      <c r="V189" s="315"/>
      <c r="W189" s="431"/>
      <c r="X189" s="335">
        <v>0.81</v>
      </c>
      <c r="Y189" s="325"/>
      <c r="Z189" s="335"/>
      <c r="AA189" s="335"/>
      <c r="AB189" s="227"/>
      <c r="AD189" s="80"/>
      <c r="AE189" s="43"/>
    </row>
    <row r="190" spans="1:34" x14ac:dyDescent="0.2">
      <c r="A190" s="65" t="s">
        <v>142</v>
      </c>
      <c r="B190" s="90" t="s">
        <v>143</v>
      </c>
      <c r="C190" s="90"/>
      <c r="D190" s="69"/>
      <c r="E190" s="69"/>
      <c r="F190" s="69"/>
      <c r="G190" s="69"/>
      <c r="H190" s="222"/>
      <c r="I190" s="85"/>
      <c r="J190" s="223"/>
      <c r="K190" s="289">
        <v>8.8800000000000008</v>
      </c>
      <c r="L190" s="289">
        <v>11.65</v>
      </c>
      <c r="M190" s="289">
        <v>22.1</v>
      </c>
      <c r="N190" s="290">
        <v>0.38200000000000001</v>
      </c>
      <c r="O190" s="290">
        <v>0.248</v>
      </c>
      <c r="P190" s="320">
        <v>0.06</v>
      </c>
      <c r="Q190" s="317"/>
      <c r="R190" s="317"/>
      <c r="S190" s="317"/>
      <c r="T190" s="318"/>
      <c r="U190" s="318"/>
      <c r="V190" s="318"/>
      <c r="W190" s="439"/>
      <c r="X190" s="328">
        <v>0.26</v>
      </c>
      <c r="Y190" s="332"/>
      <c r="Z190" s="328"/>
      <c r="AA190" s="328"/>
      <c r="AB190" s="233"/>
      <c r="AC190" s="234"/>
      <c r="AD190" s="87"/>
      <c r="AE190" s="85"/>
      <c r="AF190" s="73"/>
      <c r="AG190" s="73"/>
      <c r="AH190" s="73"/>
    </row>
    <row r="191" spans="1:34" x14ac:dyDescent="0.2">
      <c r="A191" s="282" t="s">
        <v>104</v>
      </c>
      <c r="B191" s="199" t="s">
        <v>105</v>
      </c>
      <c r="C191" s="465"/>
      <c r="D191" s="228"/>
      <c r="E191" s="235">
        <v>0.5</v>
      </c>
      <c r="F191" s="231">
        <v>42999</v>
      </c>
      <c r="G191" s="228"/>
      <c r="H191" s="186"/>
      <c r="I191" s="228"/>
      <c r="J191" s="187"/>
      <c r="K191" s="284">
        <v>8.41</v>
      </c>
      <c r="L191" s="284">
        <v>9.42</v>
      </c>
      <c r="M191" s="284">
        <v>20.399999999999999</v>
      </c>
      <c r="N191" s="285">
        <v>0.624</v>
      </c>
      <c r="O191" s="285">
        <v>0.40600000000000003</v>
      </c>
      <c r="P191" s="321">
        <v>1.0900000000000001</v>
      </c>
      <c r="Q191" s="313"/>
      <c r="R191" s="313"/>
      <c r="S191" s="313"/>
      <c r="T191" s="313"/>
      <c r="U191" s="313"/>
      <c r="V191" s="313"/>
      <c r="W191" s="430"/>
      <c r="X191" s="329">
        <v>8.56</v>
      </c>
      <c r="Y191" s="333"/>
      <c r="Z191" s="324"/>
      <c r="AA191" s="324"/>
      <c r="AB191" s="229"/>
      <c r="AC191" s="229"/>
      <c r="AD191" s="229"/>
      <c r="AE191" s="228"/>
      <c r="AF191" s="230"/>
      <c r="AG191" s="230"/>
      <c r="AH191" s="230"/>
    </row>
    <row r="192" spans="1:34" x14ac:dyDescent="0.2">
      <c r="A192" s="3" t="s">
        <v>108</v>
      </c>
      <c r="B192" s="181" t="s">
        <v>109</v>
      </c>
      <c r="C192" s="93"/>
      <c r="D192" s="43"/>
      <c r="E192" s="43"/>
      <c r="F192" s="232">
        <f>F191</f>
        <v>42999</v>
      </c>
      <c r="G192" s="43"/>
      <c r="H192" s="166"/>
      <c r="I192" s="43"/>
      <c r="J192" s="123"/>
      <c r="K192" s="77">
        <v>8.85</v>
      </c>
      <c r="L192" s="271">
        <v>7.07</v>
      </c>
      <c r="M192" s="271">
        <v>21.9</v>
      </c>
      <c r="N192" s="287">
        <v>0.499</v>
      </c>
      <c r="O192" s="287">
        <v>0.33200000000000002</v>
      </c>
      <c r="P192" s="319">
        <v>7.0000000000000007E-2</v>
      </c>
      <c r="Q192" s="311"/>
      <c r="R192" s="311"/>
      <c r="S192" s="311"/>
      <c r="T192" s="315"/>
      <c r="U192" s="315"/>
      <c r="V192" s="315"/>
      <c r="W192" s="431"/>
      <c r="X192" s="325">
        <v>0.52</v>
      </c>
      <c r="Y192" s="330"/>
      <c r="Z192" s="326"/>
      <c r="AA192" s="325"/>
      <c r="AB192" s="227"/>
      <c r="AD192" s="80"/>
      <c r="AE192" s="43"/>
    </row>
    <row r="193" spans="1:34" x14ac:dyDescent="0.2">
      <c r="A193" s="3" t="s">
        <v>116</v>
      </c>
      <c r="B193" s="181" t="s">
        <v>117</v>
      </c>
      <c r="C193" s="93"/>
      <c r="D193" s="43"/>
      <c r="E193" s="43"/>
      <c r="F193" s="232"/>
      <c r="G193" s="43"/>
      <c r="H193" s="166"/>
      <c r="I193" s="43"/>
      <c r="J193" s="123"/>
      <c r="K193" s="77">
        <v>9.2799999999999994</v>
      </c>
      <c r="L193" s="271">
        <v>9.92</v>
      </c>
      <c r="M193" s="271">
        <v>22.7</v>
      </c>
      <c r="N193" s="287">
        <v>0.48799999999999999</v>
      </c>
      <c r="O193" s="287">
        <v>0.316</v>
      </c>
      <c r="P193" s="319">
        <v>0.03</v>
      </c>
      <c r="Q193" s="311"/>
      <c r="R193" s="311"/>
      <c r="S193" s="311"/>
      <c r="T193" s="315"/>
      <c r="U193" s="315"/>
      <c r="V193" s="315"/>
      <c r="W193" s="431"/>
      <c r="X193" s="325">
        <v>0.71</v>
      </c>
      <c r="Y193" s="330"/>
      <c r="Z193" s="326"/>
      <c r="AA193" s="325"/>
      <c r="AB193" s="227"/>
      <c r="AD193" s="80"/>
      <c r="AE193" s="43"/>
    </row>
    <row r="194" spans="1:34" x14ac:dyDescent="0.2">
      <c r="A194" s="3" t="s">
        <v>124</v>
      </c>
      <c r="B194" s="181" t="s">
        <v>125</v>
      </c>
      <c r="C194" s="93"/>
      <c r="D194" s="43"/>
      <c r="E194" s="43"/>
      <c r="F194" s="232"/>
      <c r="G194" s="43"/>
      <c r="H194" s="166"/>
      <c r="I194" s="43"/>
      <c r="J194" s="123"/>
      <c r="K194" s="77">
        <v>9.08</v>
      </c>
      <c r="L194" s="271">
        <v>10.08</v>
      </c>
      <c r="M194" s="271">
        <v>22.3</v>
      </c>
      <c r="N194" s="287">
        <v>0.38800000000000001</v>
      </c>
      <c r="O194" s="287">
        <v>0.252</v>
      </c>
      <c r="P194" s="319">
        <v>0.55000000000000004</v>
      </c>
      <c r="Q194" s="311"/>
      <c r="R194" s="311"/>
      <c r="S194" s="311"/>
      <c r="T194" s="315"/>
      <c r="U194" s="315"/>
      <c r="V194" s="315"/>
      <c r="W194" s="431"/>
      <c r="X194" s="325">
        <v>2.66</v>
      </c>
      <c r="Y194" s="330"/>
      <c r="Z194" s="326"/>
      <c r="AA194" s="325"/>
      <c r="AB194" s="227"/>
      <c r="AD194" s="80"/>
      <c r="AE194" s="43"/>
    </row>
    <row r="195" spans="1:34" x14ac:dyDescent="0.2">
      <c r="A195" s="3" t="s">
        <v>137</v>
      </c>
      <c r="B195" s="56" t="s">
        <v>138</v>
      </c>
      <c r="D195" s="520"/>
      <c r="E195" s="520" t="s">
        <v>223</v>
      </c>
      <c r="F195" s="520"/>
      <c r="G195" s="520"/>
      <c r="H195" s="180"/>
      <c r="I195" s="43"/>
      <c r="J195" s="124"/>
      <c r="K195" s="77">
        <v>9.19</v>
      </c>
      <c r="L195" s="271">
        <v>10.61</v>
      </c>
      <c r="M195" s="271">
        <v>22.7</v>
      </c>
      <c r="N195" s="271">
        <v>0.38600000000000001</v>
      </c>
      <c r="O195" s="287">
        <v>0.251</v>
      </c>
      <c r="P195" s="319">
        <v>0.02</v>
      </c>
      <c r="R195" s="311"/>
      <c r="S195" s="311"/>
      <c r="T195" s="315"/>
      <c r="U195" s="315"/>
      <c r="V195" s="315"/>
      <c r="W195" s="431"/>
      <c r="X195" s="325">
        <v>0.12</v>
      </c>
      <c r="Y195" s="330"/>
      <c r="Z195" s="326"/>
      <c r="AA195" s="325"/>
      <c r="AB195" s="227"/>
      <c r="AD195" s="80"/>
      <c r="AE195" s="43"/>
    </row>
    <row r="196" spans="1:34" x14ac:dyDescent="0.2">
      <c r="A196" s="3"/>
      <c r="B196" s="520">
        <v>2</v>
      </c>
      <c r="D196" s="520"/>
      <c r="E196" s="520">
        <v>2</v>
      </c>
      <c r="F196" s="520"/>
      <c r="G196" s="520"/>
      <c r="H196" s="180"/>
      <c r="I196" s="43"/>
      <c r="J196" s="124"/>
      <c r="K196" s="270"/>
      <c r="L196" s="270"/>
      <c r="M196" s="270"/>
      <c r="N196" s="270"/>
      <c r="O196" s="271"/>
      <c r="P196" s="319">
        <v>0.11</v>
      </c>
      <c r="R196" s="311"/>
      <c r="S196" s="311"/>
      <c r="T196" s="315"/>
      <c r="U196" s="315"/>
      <c r="V196" s="315"/>
      <c r="W196" s="431"/>
      <c r="X196" s="325">
        <v>0.48</v>
      </c>
      <c r="Y196" s="330"/>
      <c r="Z196" s="326"/>
      <c r="AA196" s="325"/>
      <c r="AB196" s="227"/>
      <c r="AD196" s="80"/>
      <c r="AE196" s="43"/>
      <c r="AF196" s="1" t="s">
        <v>258</v>
      </c>
    </row>
    <row r="197" spans="1:34" x14ac:dyDescent="0.2">
      <c r="A197" s="3"/>
      <c r="B197" s="520">
        <v>4</v>
      </c>
      <c r="D197" s="520"/>
      <c r="E197" s="520">
        <v>4</v>
      </c>
      <c r="F197" s="520"/>
      <c r="G197" s="520"/>
      <c r="H197" s="180"/>
      <c r="I197" s="43"/>
      <c r="J197" s="124"/>
      <c r="K197" s="270"/>
      <c r="L197" s="270"/>
      <c r="M197" s="270"/>
      <c r="N197" s="270"/>
      <c r="O197" s="271"/>
      <c r="P197" s="319">
        <v>1.77</v>
      </c>
      <c r="R197" s="311"/>
      <c r="S197" s="311"/>
      <c r="T197" s="315"/>
      <c r="U197" s="315"/>
      <c r="V197" s="315"/>
      <c r="W197" s="431"/>
      <c r="X197" s="325">
        <v>0.66</v>
      </c>
      <c r="Y197" s="330"/>
      <c r="Z197" s="326"/>
      <c r="AA197" s="325"/>
      <c r="AB197" s="227"/>
      <c r="AD197" s="80"/>
      <c r="AE197" s="43"/>
    </row>
    <row r="198" spans="1:34" x14ac:dyDescent="0.2">
      <c r="A198" s="3"/>
      <c r="B198" s="520">
        <v>6</v>
      </c>
      <c r="D198" s="520"/>
      <c r="E198" s="520">
        <v>6</v>
      </c>
      <c r="F198" s="520"/>
      <c r="G198" s="520"/>
      <c r="H198" s="180"/>
      <c r="I198" s="43"/>
      <c r="J198" s="124"/>
      <c r="K198" s="270"/>
      <c r="L198" s="270"/>
      <c r="M198" s="270"/>
      <c r="N198" s="270"/>
      <c r="O198" s="271"/>
      <c r="P198" s="319">
        <v>3.1</v>
      </c>
      <c r="R198" s="311"/>
      <c r="S198" s="311"/>
      <c r="T198" s="315"/>
      <c r="U198" s="315"/>
      <c r="V198" s="315"/>
      <c r="W198" s="431"/>
      <c r="X198" s="325">
        <v>0.6</v>
      </c>
      <c r="Y198" s="330"/>
      <c r="Z198" s="326"/>
      <c r="AA198" s="325"/>
      <c r="AB198" s="227"/>
      <c r="AD198" s="80"/>
      <c r="AE198" s="43"/>
    </row>
    <row r="199" spans="1:34" x14ac:dyDescent="0.2">
      <c r="A199" s="3"/>
      <c r="B199" s="520">
        <v>8</v>
      </c>
      <c r="D199" s="520"/>
      <c r="E199" s="520">
        <v>8</v>
      </c>
      <c r="F199" s="520"/>
      <c r="G199" s="520"/>
      <c r="H199" s="180"/>
      <c r="I199" s="43"/>
      <c r="J199" s="124"/>
      <c r="K199" s="270"/>
      <c r="L199" s="270"/>
      <c r="M199" s="270"/>
      <c r="N199" s="270"/>
      <c r="O199" s="271"/>
      <c r="P199" s="319">
        <v>3.29</v>
      </c>
      <c r="R199" s="311"/>
      <c r="S199" s="311"/>
      <c r="T199" s="315"/>
      <c r="U199" s="315"/>
      <c r="V199" s="315"/>
      <c r="W199" s="431"/>
      <c r="X199" s="325">
        <v>0.66</v>
      </c>
      <c r="Y199" s="330"/>
      <c r="Z199" s="326"/>
      <c r="AA199" s="325"/>
      <c r="AB199" s="227"/>
      <c r="AD199" s="80"/>
      <c r="AE199" s="43"/>
    </row>
    <row r="200" spans="1:34" x14ac:dyDescent="0.2">
      <c r="A200" s="3" t="s">
        <v>139</v>
      </c>
      <c r="B200" s="56" t="s">
        <v>140</v>
      </c>
      <c r="D200" s="520"/>
      <c r="E200" s="520" t="s">
        <v>223</v>
      </c>
      <c r="F200" s="520"/>
      <c r="G200" s="520"/>
      <c r="H200" s="180"/>
      <c r="I200" s="43"/>
      <c r="J200" s="124"/>
      <c r="K200" s="271">
        <v>9.1</v>
      </c>
      <c r="L200" s="271">
        <v>12.42</v>
      </c>
      <c r="M200" s="271">
        <v>22.6</v>
      </c>
      <c r="N200" s="287">
        <v>0.38</v>
      </c>
      <c r="O200" s="287">
        <v>0.25</v>
      </c>
      <c r="P200" s="319">
        <v>0.02</v>
      </c>
      <c r="Q200" s="311"/>
      <c r="R200" s="311"/>
      <c r="S200" s="311"/>
      <c r="T200" s="315"/>
      <c r="U200" s="315"/>
      <c r="V200" s="315"/>
      <c r="W200" s="431"/>
      <c r="X200" s="325">
        <v>0.14000000000000001</v>
      </c>
      <c r="Y200" s="330"/>
      <c r="Z200" s="335"/>
      <c r="AA200" s="335"/>
      <c r="AB200" s="227"/>
      <c r="AD200" s="80"/>
      <c r="AE200" s="43"/>
    </row>
    <row r="201" spans="1:34" x14ac:dyDescent="0.2">
      <c r="A201" s="3"/>
      <c r="B201" s="59">
        <v>2</v>
      </c>
      <c r="D201" s="520"/>
      <c r="E201" s="59">
        <v>2</v>
      </c>
      <c r="F201" s="520"/>
      <c r="G201" s="520"/>
      <c r="H201" s="180"/>
      <c r="I201" s="43"/>
      <c r="J201" s="124"/>
      <c r="K201" s="270"/>
      <c r="L201" s="270"/>
      <c r="M201" s="270"/>
      <c r="N201" s="268"/>
      <c r="O201" s="287"/>
      <c r="P201" s="319">
        <v>0.04</v>
      </c>
      <c r="Q201" s="311"/>
      <c r="R201" s="311"/>
      <c r="S201" s="311"/>
      <c r="T201" s="315"/>
      <c r="U201" s="315"/>
      <c r="V201" s="315"/>
      <c r="W201" s="431"/>
      <c r="X201" s="335">
        <v>0.41</v>
      </c>
      <c r="Y201" s="330"/>
      <c r="Z201" s="335"/>
      <c r="AA201" s="335"/>
      <c r="AB201" s="227"/>
      <c r="AD201" s="80"/>
      <c r="AE201" s="43"/>
    </row>
    <row r="202" spans="1:34" x14ac:dyDescent="0.2">
      <c r="A202" s="3"/>
      <c r="B202" s="59">
        <v>3</v>
      </c>
      <c r="D202" s="520"/>
      <c r="E202" s="59">
        <v>3</v>
      </c>
      <c r="F202" s="520"/>
      <c r="G202" s="520"/>
      <c r="H202" s="180"/>
      <c r="I202" s="43"/>
      <c r="J202" s="124"/>
      <c r="K202" s="270"/>
      <c r="L202" s="270"/>
      <c r="M202" s="270"/>
      <c r="N202" s="268"/>
      <c r="O202" s="287"/>
      <c r="P202" s="319">
        <v>0.08</v>
      </c>
      <c r="Q202" s="311"/>
      <c r="R202" s="311"/>
      <c r="S202" s="311"/>
      <c r="T202" s="315"/>
      <c r="U202" s="315"/>
      <c r="V202" s="315"/>
      <c r="W202" s="431"/>
      <c r="X202" s="335">
        <v>0.72</v>
      </c>
      <c r="Y202" s="330"/>
      <c r="Z202" s="335"/>
      <c r="AA202" s="335"/>
      <c r="AB202" s="227"/>
      <c r="AD202" s="80"/>
      <c r="AE202" s="43"/>
    </row>
    <row r="203" spans="1:34" x14ac:dyDescent="0.2">
      <c r="A203" s="3"/>
      <c r="B203" s="520">
        <v>4</v>
      </c>
      <c r="D203" s="520"/>
      <c r="E203" s="520">
        <v>4</v>
      </c>
      <c r="F203" s="520"/>
      <c r="G203" s="520"/>
      <c r="H203" s="180"/>
      <c r="I203" s="43"/>
      <c r="J203" s="124"/>
      <c r="K203" s="270"/>
      <c r="L203" s="270"/>
      <c r="M203" s="270"/>
      <c r="N203" s="371"/>
      <c r="O203" s="385"/>
      <c r="P203" s="319">
        <v>1.8</v>
      </c>
      <c r="Q203" s="311"/>
      <c r="R203" s="311"/>
      <c r="S203" s="311"/>
      <c r="T203" s="315"/>
      <c r="U203" s="315"/>
      <c r="V203" s="315"/>
      <c r="W203" s="431"/>
      <c r="X203" s="335">
        <v>0.56999999999999995</v>
      </c>
      <c r="Y203" s="330"/>
      <c r="Z203" s="335"/>
      <c r="AA203" s="335"/>
      <c r="AB203" s="227"/>
      <c r="AD203" s="80"/>
      <c r="AE203" s="43"/>
    </row>
    <row r="204" spans="1:34" x14ac:dyDescent="0.2">
      <c r="A204" s="3"/>
      <c r="B204" s="520">
        <v>6</v>
      </c>
      <c r="D204" s="520"/>
      <c r="E204" s="520">
        <v>6</v>
      </c>
      <c r="F204" s="520"/>
      <c r="G204" s="520"/>
      <c r="H204" s="180"/>
      <c r="I204" s="43"/>
      <c r="J204" s="124"/>
      <c r="K204" s="270"/>
      <c r="L204" s="270"/>
      <c r="M204" s="270"/>
      <c r="N204" s="371"/>
      <c r="O204" s="385"/>
      <c r="P204" s="319">
        <v>3.53</v>
      </c>
      <c r="Q204" s="311"/>
      <c r="R204" s="311"/>
      <c r="S204" s="311"/>
      <c r="T204" s="315"/>
      <c r="U204" s="315"/>
      <c r="V204" s="315"/>
      <c r="W204" s="431"/>
      <c r="X204" s="335">
        <v>0.66</v>
      </c>
      <c r="Y204" s="330"/>
      <c r="Z204" s="335"/>
      <c r="AA204" s="335"/>
      <c r="AB204" s="227"/>
      <c r="AD204" s="80"/>
      <c r="AE204" s="43"/>
    </row>
    <row r="205" spans="1:34" x14ac:dyDescent="0.2">
      <c r="A205" s="3"/>
      <c r="B205" s="520">
        <v>8</v>
      </c>
      <c r="D205" s="520"/>
      <c r="E205" s="520">
        <v>8</v>
      </c>
      <c r="F205" s="520"/>
      <c r="G205" s="520"/>
      <c r="H205" s="180"/>
      <c r="I205" s="43"/>
      <c r="J205" s="124"/>
      <c r="K205" s="270"/>
      <c r="L205" s="270"/>
      <c r="M205" s="270"/>
      <c r="N205" s="268"/>
      <c r="O205" s="287"/>
      <c r="P205" s="319">
        <v>3.28</v>
      </c>
      <c r="Q205" s="311"/>
      <c r="R205" s="311"/>
      <c r="S205" s="311"/>
      <c r="T205" s="315"/>
      <c r="U205" s="315"/>
      <c r="V205" s="315"/>
      <c r="W205" s="431"/>
      <c r="X205" s="335">
        <v>0.67</v>
      </c>
      <c r="Y205" s="325"/>
      <c r="Z205" s="335"/>
      <c r="AA205" s="335"/>
      <c r="AB205" s="227"/>
      <c r="AD205" s="80"/>
      <c r="AE205" s="43"/>
    </row>
    <row r="206" spans="1:34" x14ac:dyDescent="0.2">
      <c r="A206" s="65" t="s">
        <v>142</v>
      </c>
      <c r="B206" s="90" t="s">
        <v>143</v>
      </c>
      <c r="C206" s="90"/>
      <c r="D206" s="69"/>
      <c r="E206" s="69"/>
      <c r="F206" s="69"/>
      <c r="G206" s="69"/>
      <c r="H206" s="222"/>
      <c r="I206" s="85"/>
      <c r="J206" s="223"/>
      <c r="K206" s="289">
        <v>9.17</v>
      </c>
      <c r="L206" s="289">
        <v>12.9</v>
      </c>
      <c r="M206" s="289">
        <v>23</v>
      </c>
      <c r="N206" s="290">
        <v>0.38300000000000001</v>
      </c>
      <c r="O206" s="290">
        <v>0.249</v>
      </c>
      <c r="P206" s="320">
        <v>0.02</v>
      </c>
      <c r="Q206" s="317"/>
      <c r="R206" s="317"/>
      <c r="S206" s="317"/>
      <c r="T206" s="318"/>
      <c r="U206" s="318"/>
      <c r="V206" s="318"/>
      <c r="W206" s="439"/>
      <c r="X206" s="328">
        <v>0.12</v>
      </c>
      <c r="Y206" s="332"/>
      <c r="Z206" s="328"/>
      <c r="AA206" s="328"/>
      <c r="AB206" s="233"/>
      <c r="AC206" s="234"/>
      <c r="AD206" s="87"/>
      <c r="AE206" s="85"/>
      <c r="AF206" s="73"/>
      <c r="AG206" s="73"/>
      <c r="AH206" s="73"/>
    </row>
    <row r="207" spans="1:34" x14ac:dyDescent="0.2">
      <c r="A207" s="282" t="s">
        <v>104</v>
      </c>
      <c r="B207" s="199" t="s">
        <v>105</v>
      </c>
      <c r="C207" s="465"/>
      <c r="D207" s="228"/>
      <c r="E207" s="235">
        <v>0.5</v>
      </c>
      <c r="F207" s="231">
        <v>43012</v>
      </c>
      <c r="G207" s="228"/>
      <c r="H207" s="186"/>
      <c r="I207" s="228"/>
      <c r="J207" s="187"/>
      <c r="K207" s="284">
        <v>7.89</v>
      </c>
      <c r="L207" s="284">
        <v>6.96</v>
      </c>
      <c r="M207" s="284">
        <v>15.4</v>
      </c>
      <c r="N207" s="285">
        <v>0.60199999999999998</v>
      </c>
      <c r="O207" s="285">
        <v>0.39200000000000002</v>
      </c>
      <c r="P207" s="321">
        <v>0.08</v>
      </c>
      <c r="Q207" s="313"/>
      <c r="R207" s="313"/>
      <c r="S207" s="313"/>
      <c r="T207" s="313"/>
      <c r="U207" s="313"/>
      <c r="V207" s="313"/>
      <c r="W207" s="430"/>
      <c r="X207" s="329">
        <v>2.2799999999999998</v>
      </c>
      <c r="Y207" s="333"/>
      <c r="Z207" s="324"/>
      <c r="AA207" s="324"/>
      <c r="AB207" s="229"/>
      <c r="AC207" s="229"/>
      <c r="AD207" s="229"/>
      <c r="AE207" s="228"/>
      <c r="AF207" s="230"/>
      <c r="AG207" s="230"/>
      <c r="AH207" s="230"/>
    </row>
    <row r="208" spans="1:34" x14ac:dyDescent="0.2">
      <c r="A208" s="3" t="s">
        <v>108</v>
      </c>
      <c r="B208" s="181" t="s">
        <v>109</v>
      </c>
      <c r="C208" s="93"/>
      <c r="D208" s="43"/>
      <c r="E208" s="43"/>
      <c r="F208" s="232">
        <f>F207</f>
        <v>43012</v>
      </c>
      <c r="G208" s="43"/>
      <c r="H208" s="166"/>
      <c r="I208" s="43"/>
      <c r="J208" s="123"/>
      <c r="K208" s="77">
        <v>8.48</v>
      </c>
      <c r="L208" s="271">
        <v>12.7</v>
      </c>
      <c r="M208" s="271">
        <v>18</v>
      </c>
      <c r="N208" s="287">
        <v>0.503</v>
      </c>
      <c r="O208" s="287">
        <v>0.32600000000000001</v>
      </c>
      <c r="P208" s="319">
        <v>0.06</v>
      </c>
      <c r="Q208" s="311"/>
      <c r="R208" s="311"/>
      <c r="S208" s="311"/>
      <c r="T208" s="315"/>
      <c r="U208" s="315"/>
      <c r="V208" s="315"/>
      <c r="W208" s="431"/>
      <c r="X208" s="325">
        <v>1.04</v>
      </c>
      <c r="Y208" s="330"/>
      <c r="Z208" s="326"/>
      <c r="AA208" s="325"/>
      <c r="AB208" s="227"/>
      <c r="AD208" s="80"/>
      <c r="AE208" s="43"/>
    </row>
    <row r="209" spans="1:32" x14ac:dyDescent="0.2">
      <c r="A209" s="3" t="s">
        <v>116</v>
      </c>
      <c r="B209" s="181" t="s">
        <v>117</v>
      </c>
      <c r="C209" s="93"/>
      <c r="D209" s="43"/>
      <c r="E209" s="43"/>
      <c r="F209" s="232"/>
      <c r="G209" s="43"/>
      <c r="H209" s="166"/>
      <c r="I209" s="43"/>
      <c r="J209" s="123"/>
      <c r="K209" s="77">
        <v>8.56</v>
      </c>
      <c r="L209" s="271">
        <v>13.57</v>
      </c>
      <c r="M209" s="271">
        <v>19.100000000000001</v>
      </c>
      <c r="N209" s="287">
        <v>0.42199999999999999</v>
      </c>
      <c r="O209" s="287">
        <v>0.27400000000000002</v>
      </c>
      <c r="P209" s="319">
        <v>0.02</v>
      </c>
      <c r="Q209" s="311"/>
      <c r="R209" s="311"/>
      <c r="S209" s="311"/>
      <c r="T209" s="315"/>
      <c r="U209" s="315"/>
      <c r="V209" s="315"/>
      <c r="W209" s="431"/>
      <c r="X209" s="325">
        <v>0.79</v>
      </c>
      <c r="Y209" s="330"/>
      <c r="Z209" s="326"/>
      <c r="AA209" s="325"/>
      <c r="AB209" s="227"/>
      <c r="AD209" s="80"/>
      <c r="AE209" s="43"/>
    </row>
    <row r="210" spans="1:32" x14ac:dyDescent="0.2">
      <c r="A210" s="3" t="s">
        <v>124</v>
      </c>
      <c r="B210" s="181" t="s">
        <v>125</v>
      </c>
      <c r="C210" s="93"/>
      <c r="D210" s="43"/>
      <c r="E210" s="43"/>
      <c r="F210" s="232"/>
      <c r="G210" s="43"/>
      <c r="H210" s="166"/>
      <c r="I210" s="43"/>
      <c r="J210" s="123"/>
      <c r="K210" s="77">
        <v>8.61</v>
      </c>
      <c r="L210" s="271">
        <v>13.69</v>
      </c>
      <c r="M210" s="271">
        <v>18.8</v>
      </c>
      <c r="N210" s="287">
        <v>0.4</v>
      </c>
      <c r="O210" s="287">
        <v>0.26200000000000001</v>
      </c>
      <c r="P210" s="319">
        <v>0.01</v>
      </c>
      <c r="Q210" s="311"/>
      <c r="R210" s="311"/>
      <c r="S210" s="311"/>
      <c r="T210" s="315"/>
      <c r="U210" s="315"/>
      <c r="V210" s="315"/>
      <c r="W210" s="431"/>
      <c r="X210" s="325">
        <v>0.69</v>
      </c>
      <c r="Y210" s="330"/>
      <c r="Z210" s="326"/>
      <c r="AA210" s="325"/>
      <c r="AB210" s="227"/>
      <c r="AD210" s="80"/>
      <c r="AE210" s="43"/>
    </row>
    <row r="211" spans="1:32" x14ac:dyDescent="0.2">
      <c r="A211" s="3" t="s">
        <v>137</v>
      </c>
      <c r="B211" s="56" t="s">
        <v>138</v>
      </c>
      <c r="D211" s="520"/>
      <c r="E211" s="520" t="s">
        <v>223</v>
      </c>
      <c r="F211" s="520"/>
      <c r="G211" s="520"/>
      <c r="H211" s="180"/>
      <c r="I211" s="43"/>
      <c r="J211" s="124"/>
      <c r="K211" s="77">
        <v>8.69</v>
      </c>
      <c r="L211" s="271">
        <v>14.13</v>
      </c>
      <c r="M211" s="271">
        <v>19</v>
      </c>
      <c r="N211" s="271">
        <v>0.38800000000000001</v>
      </c>
      <c r="O211" s="287">
        <v>0.252</v>
      </c>
      <c r="P211" s="319">
        <v>0.02</v>
      </c>
      <c r="R211" s="311"/>
      <c r="S211" s="311"/>
      <c r="T211" s="315"/>
      <c r="U211" s="315"/>
      <c r="V211" s="315"/>
      <c r="W211" s="431"/>
      <c r="X211" s="325">
        <v>0.62</v>
      </c>
      <c r="Y211" s="330"/>
      <c r="Z211" s="326"/>
      <c r="AA211" s="325"/>
      <c r="AB211" s="227"/>
      <c r="AD211" s="80"/>
      <c r="AE211" s="43"/>
    </row>
    <row r="212" spans="1:32" x14ac:dyDescent="0.2">
      <c r="A212" s="3"/>
      <c r="B212" s="520">
        <v>2</v>
      </c>
      <c r="D212" s="520"/>
      <c r="E212" s="520">
        <v>2</v>
      </c>
      <c r="F212" s="520"/>
      <c r="G212" s="520"/>
      <c r="H212" s="180"/>
      <c r="I212" s="43"/>
      <c r="J212" s="124"/>
      <c r="K212" s="270"/>
      <c r="L212" s="270"/>
      <c r="M212" s="270"/>
      <c r="N212" s="270"/>
      <c r="O212" s="271"/>
      <c r="P212" s="319">
        <v>0.05</v>
      </c>
      <c r="R212" s="311"/>
      <c r="S212" s="311"/>
      <c r="T212" s="315"/>
      <c r="U212" s="315"/>
      <c r="V212" s="315"/>
      <c r="W212" s="431"/>
      <c r="X212" s="325">
        <v>0.72</v>
      </c>
      <c r="Y212" s="330"/>
      <c r="Z212" s="326"/>
      <c r="AA212" s="325"/>
      <c r="AB212" s="227"/>
      <c r="AD212" s="80"/>
      <c r="AE212" s="43"/>
    </row>
    <row r="213" spans="1:32" x14ac:dyDescent="0.2">
      <c r="A213" s="3"/>
      <c r="B213" s="520">
        <v>4</v>
      </c>
      <c r="D213" s="520"/>
      <c r="E213" s="520">
        <v>4</v>
      </c>
      <c r="F213" s="520"/>
      <c r="G213" s="520"/>
      <c r="H213" s="180"/>
      <c r="I213" s="43"/>
      <c r="J213" s="124"/>
      <c r="K213" s="270"/>
      <c r="L213" s="270"/>
      <c r="M213" s="270"/>
      <c r="N213" s="270"/>
      <c r="O213" s="271"/>
      <c r="P213" s="319">
        <v>0.05</v>
      </c>
      <c r="R213" s="311"/>
      <c r="S213" s="311"/>
      <c r="T213" s="315"/>
      <c r="U213" s="315"/>
      <c r="V213" s="315"/>
      <c r="W213" s="431"/>
      <c r="X213" s="325">
        <v>0.64</v>
      </c>
      <c r="Y213" s="330"/>
      <c r="Z213" s="326"/>
      <c r="AA213" s="325"/>
      <c r="AB213" s="227"/>
      <c r="AD213" s="80"/>
      <c r="AE213" s="43"/>
    </row>
    <row r="214" spans="1:32" x14ac:dyDescent="0.2">
      <c r="A214" s="3"/>
      <c r="B214" s="520">
        <v>5</v>
      </c>
      <c r="D214" s="520"/>
      <c r="E214" s="520">
        <v>5</v>
      </c>
      <c r="F214" s="520"/>
      <c r="G214" s="520"/>
      <c r="H214" s="180"/>
      <c r="I214" s="43"/>
      <c r="J214" s="124"/>
      <c r="K214" s="270"/>
      <c r="L214" s="270"/>
      <c r="M214" s="270"/>
      <c r="N214" s="270"/>
      <c r="O214" s="271"/>
      <c r="P214" s="319">
        <v>0.81</v>
      </c>
      <c r="R214" s="311"/>
      <c r="S214" s="311"/>
      <c r="T214" s="315"/>
      <c r="U214" s="315"/>
      <c r="V214" s="315"/>
      <c r="W214" s="431"/>
      <c r="X214" s="325">
        <v>0.68</v>
      </c>
      <c r="Y214" s="330"/>
      <c r="Z214" s="326"/>
      <c r="AA214" s="325"/>
      <c r="AB214" s="227"/>
      <c r="AD214" s="80"/>
      <c r="AE214" s="43"/>
      <c r="AF214" s="1" t="s">
        <v>259</v>
      </c>
    </row>
    <row r="215" spans="1:32" x14ac:dyDescent="0.2">
      <c r="A215" s="3"/>
      <c r="B215" s="520">
        <v>6</v>
      </c>
      <c r="D215" s="520"/>
      <c r="E215" s="520">
        <v>6</v>
      </c>
      <c r="F215" s="520"/>
      <c r="G215" s="520"/>
      <c r="H215" s="180"/>
      <c r="I215" s="43"/>
      <c r="J215" s="124"/>
      <c r="K215" s="270"/>
      <c r="L215" s="270"/>
      <c r="M215" s="270"/>
      <c r="N215" s="270"/>
      <c r="O215" s="271"/>
      <c r="P215" s="319">
        <v>4.09</v>
      </c>
      <c r="R215" s="311"/>
      <c r="S215" s="311"/>
      <c r="T215" s="315"/>
      <c r="U215" s="315"/>
      <c r="V215" s="315"/>
      <c r="W215" s="431"/>
      <c r="X215" s="325">
        <v>0.8</v>
      </c>
      <c r="Y215" s="330"/>
      <c r="Z215" s="326"/>
      <c r="AA215" s="325"/>
      <c r="AB215" s="227"/>
      <c r="AD215" s="80"/>
      <c r="AE215" s="43"/>
    </row>
    <row r="216" spans="1:32" x14ac:dyDescent="0.2">
      <c r="A216" s="3"/>
      <c r="B216" s="520">
        <v>8</v>
      </c>
      <c r="D216" s="520"/>
      <c r="E216" s="520">
        <v>8</v>
      </c>
      <c r="F216" s="520"/>
      <c r="G216" s="520"/>
      <c r="H216" s="180"/>
      <c r="I216" s="43"/>
      <c r="J216" s="124"/>
      <c r="K216" s="270"/>
      <c r="L216" s="270"/>
      <c r="M216" s="270"/>
      <c r="N216" s="270"/>
      <c r="O216" s="271"/>
      <c r="P216" s="319">
        <v>2.9</v>
      </c>
      <c r="R216" s="311"/>
      <c r="S216" s="311"/>
      <c r="T216" s="315"/>
      <c r="U216" s="315"/>
      <c r="V216" s="315"/>
      <c r="W216" s="431"/>
      <c r="X216" s="325">
        <v>0.69</v>
      </c>
      <c r="Y216" s="330"/>
      <c r="Z216" s="326"/>
      <c r="AA216" s="325"/>
      <c r="AB216" s="227"/>
      <c r="AD216" s="80"/>
      <c r="AE216" s="43"/>
    </row>
    <row r="217" spans="1:32" x14ac:dyDescent="0.2">
      <c r="A217" s="3"/>
      <c r="B217" s="520">
        <v>9.1</v>
      </c>
      <c r="D217" s="520"/>
      <c r="E217" s="520">
        <v>9.1</v>
      </c>
      <c r="F217" s="520"/>
      <c r="G217" s="520"/>
      <c r="H217" s="180"/>
      <c r="I217" s="43"/>
      <c r="J217" s="124"/>
      <c r="K217" s="270"/>
      <c r="L217" s="270"/>
      <c r="M217" s="270"/>
      <c r="N217" s="270"/>
      <c r="O217" s="271"/>
      <c r="P217" s="319">
        <v>1.32</v>
      </c>
      <c r="R217" s="311"/>
      <c r="S217" s="311"/>
      <c r="T217" s="315"/>
      <c r="U217" s="315"/>
      <c r="V217" s="315"/>
      <c r="W217" s="431"/>
      <c r="X217" s="325">
        <v>0.65</v>
      </c>
      <c r="Y217" s="330"/>
      <c r="Z217" s="326"/>
      <c r="AA217" s="325"/>
      <c r="AB217" s="227"/>
      <c r="AD217" s="80"/>
      <c r="AE217" s="43"/>
    </row>
    <row r="218" spans="1:32" x14ac:dyDescent="0.2">
      <c r="A218" s="3" t="s">
        <v>139</v>
      </c>
      <c r="B218" s="54" t="s">
        <v>140</v>
      </c>
      <c r="D218" s="520"/>
      <c r="E218" s="520" t="s">
        <v>223</v>
      </c>
      <c r="F218" s="520"/>
      <c r="G218" s="520"/>
      <c r="H218" s="180"/>
      <c r="I218" s="43"/>
      <c r="J218" s="124"/>
      <c r="K218" s="271">
        <v>8.69</v>
      </c>
      <c r="L218" s="271">
        <v>14.63</v>
      </c>
      <c r="M218" s="271">
        <v>18.8</v>
      </c>
      <c r="N218" s="287">
        <v>0.38800000000000001</v>
      </c>
      <c r="O218" s="287">
        <v>0.252</v>
      </c>
      <c r="P218" s="319">
        <v>0.02</v>
      </c>
      <c r="Q218" s="311"/>
      <c r="R218" s="311"/>
      <c r="S218" s="311"/>
      <c r="T218" s="315"/>
      <c r="U218" s="315"/>
      <c r="V218" s="315"/>
      <c r="W218" s="431"/>
      <c r="X218" s="325">
        <v>0.56000000000000005</v>
      </c>
      <c r="Y218" s="330"/>
      <c r="Z218" s="335"/>
      <c r="AA218" s="335"/>
      <c r="AB218" s="227"/>
      <c r="AD218" s="80"/>
      <c r="AE218" s="43"/>
    </row>
    <row r="219" spans="1:32" x14ac:dyDescent="0.2">
      <c r="A219" s="3"/>
      <c r="B219" s="57">
        <v>2</v>
      </c>
      <c r="D219" s="520"/>
      <c r="E219" s="59">
        <v>2</v>
      </c>
      <c r="F219" s="520"/>
      <c r="G219" s="520"/>
      <c r="H219" s="180"/>
      <c r="I219" s="43"/>
      <c r="J219" s="124"/>
      <c r="K219" s="270"/>
      <c r="L219" s="270"/>
      <c r="M219" s="270"/>
      <c r="N219" s="268"/>
      <c r="O219" s="287"/>
      <c r="P219" s="319">
        <v>0.04</v>
      </c>
      <c r="Q219" s="311"/>
      <c r="R219" s="311"/>
      <c r="S219" s="311"/>
      <c r="T219" s="315"/>
      <c r="U219" s="315"/>
      <c r="V219" s="315"/>
      <c r="W219" s="431"/>
      <c r="X219" s="335">
        <v>0.76</v>
      </c>
      <c r="Y219" s="330"/>
      <c r="Z219" s="335"/>
      <c r="AA219" s="335"/>
      <c r="AB219" s="227"/>
      <c r="AD219" s="80"/>
      <c r="AE219" s="43"/>
    </row>
    <row r="220" spans="1:32" x14ac:dyDescent="0.2">
      <c r="A220" s="3"/>
      <c r="B220" s="57">
        <v>4</v>
      </c>
      <c r="D220" s="520"/>
      <c r="E220" s="59">
        <v>4</v>
      </c>
      <c r="F220" s="520"/>
      <c r="G220" s="520"/>
      <c r="H220" s="180"/>
      <c r="I220" s="43"/>
      <c r="J220" s="124"/>
      <c r="K220" s="270"/>
      <c r="L220" s="270"/>
      <c r="M220" s="270"/>
      <c r="N220" s="268"/>
      <c r="O220" s="287"/>
      <c r="P220" s="319">
        <v>0.09</v>
      </c>
      <c r="Q220" s="311"/>
      <c r="R220" s="311"/>
      <c r="S220" s="311"/>
      <c r="T220" s="315"/>
      <c r="U220" s="315"/>
      <c r="V220" s="315"/>
      <c r="W220" s="431"/>
      <c r="X220" s="335">
        <v>0.73</v>
      </c>
      <c r="Y220" s="330"/>
      <c r="Z220" s="335"/>
      <c r="AA220" s="335"/>
      <c r="AB220" s="227"/>
      <c r="AD220" s="80"/>
      <c r="AE220" s="43"/>
    </row>
    <row r="221" spans="1:32" x14ac:dyDescent="0.2">
      <c r="A221" s="3"/>
      <c r="B221" s="520">
        <v>5</v>
      </c>
      <c r="D221" s="520"/>
      <c r="E221" s="520">
        <v>5</v>
      </c>
      <c r="F221" s="520"/>
      <c r="G221" s="520"/>
      <c r="H221" s="180"/>
      <c r="I221" s="43"/>
      <c r="J221" s="124"/>
      <c r="K221" s="270"/>
      <c r="L221" s="270"/>
      <c r="M221" s="270"/>
      <c r="N221" s="371"/>
      <c r="O221" s="385"/>
      <c r="P221" s="319">
        <v>2.99</v>
      </c>
      <c r="Q221" s="311"/>
      <c r="R221" s="311"/>
      <c r="S221" s="311"/>
      <c r="T221" s="315"/>
      <c r="U221" s="315"/>
      <c r="V221" s="315"/>
      <c r="W221" s="431"/>
      <c r="X221" s="335">
        <v>0.74</v>
      </c>
      <c r="Y221" s="330"/>
      <c r="Z221" s="335"/>
      <c r="AA221" s="335"/>
      <c r="AB221" s="227"/>
      <c r="AD221" s="80"/>
      <c r="AE221" s="43"/>
    </row>
    <row r="222" spans="1:32" x14ac:dyDescent="0.2">
      <c r="A222" s="3"/>
      <c r="B222" s="520">
        <v>6</v>
      </c>
      <c r="D222" s="520"/>
      <c r="E222" s="520">
        <v>6</v>
      </c>
      <c r="F222" s="520"/>
      <c r="G222" s="520"/>
      <c r="H222" s="180"/>
      <c r="I222" s="43"/>
      <c r="J222" s="124"/>
      <c r="K222" s="270"/>
      <c r="L222" s="270"/>
      <c r="M222" s="270"/>
      <c r="N222" s="371"/>
      <c r="O222" s="385"/>
      <c r="P222" s="319">
        <v>4.04</v>
      </c>
      <c r="Q222" s="311"/>
      <c r="R222" s="311"/>
      <c r="S222" s="311"/>
      <c r="T222" s="315"/>
      <c r="U222" s="315"/>
      <c r="V222" s="315"/>
      <c r="W222" s="431"/>
      <c r="X222" s="335">
        <v>0.71</v>
      </c>
      <c r="Y222" s="330"/>
      <c r="Z222" s="335"/>
      <c r="AA222" s="335"/>
      <c r="AB222" s="227"/>
      <c r="AD222" s="80"/>
      <c r="AE222" s="43"/>
    </row>
    <row r="223" spans="1:32" x14ac:dyDescent="0.2">
      <c r="A223" s="3"/>
      <c r="B223" s="520">
        <v>8</v>
      </c>
      <c r="D223" s="520"/>
      <c r="E223" s="520">
        <v>8</v>
      </c>
      <c r="F223" s="520"/>
      <c r="G223" s="520"/>
      <c r="H223" s="180"/>
      <c r="I223" s="43"/>
      <c r="J223" s="124"/>
      <c r="K223" s="270"/>
      <c r="L223" s="270"/>
      <c r="M223" s="270"/>
      <c r="N223" s="371"/>
      <c r="O223" s="385"/>
      <c r="P223" s="319">
        <v>2.88</v>
      </c>
      <c r="Q223" s="311"/>
      <c r="R223" s="311"/>
      <c r="S223" s="311"/>
      <c r="T223" s="315"/>
      <c r="U223" s="315"/>
      <c r="V223" s="315"/>
      <c r="W223" s="431"/>
      <c r="X223" s="335">
        <v>0.64</v>
      </c>
      <c r="Y223" s="330"/>
      <c r="Z223" s="335"/>
      <c r="AA223" s="335"/>
      <c r="AB223" s="227"/>
      <c r="AD223" s="80"/>
      <c r="AE223" s="43"/>
    </row>
    <row r="224" spans="1:32" x14ac:dyDescent="0.2">
      <c r="A224" s="3"/>
      <c r="B224" s="520">
        <v>9</v>
      </c>
      <c r="D224" s="520"/>
      <c r="E224" s="520">
        <v>9</v>
      </c>
      <c r="F224" s="520"/>
      <c r="G224" s="520"/>
      <c r="H224" s="180"/>
      <c r="I224" s="43"/>
      <c r="J224" s="124"/>
      <c r="K224" s="270"/>
      <c r="L224" s="270"/>
      <c r="M224" s="270"/>
      <c r="N224" s="268"/>
      <c r="O224" s="287"/>
      <c r="P224" s="319">
        <v>1.92</v>
      </c>
      <c r="Q224" s="311"/>
      <c r="R224" s="311"/>
      <c r="S224" s="311"/>
      <c r="T224" s="315"/>
      <c r="U224" s="315"/>
      <c r="V224" s="315"/>
      <c r="W224" s="431"/>
      <c r="X224" s="335">
        <v>0.61</v>
      </c>
      <c r="Y224" s="325"/>
      <c r="Z224" s="335"/>
      <c r="AA224" s="335"/>
      <c r="AB224" s="227"/>
      <c r="AD224" s="80"/>
      <c r="AE224" s="43"/>
    </row>
    <row r="225" spans="1:34" x14ac:dyDescent="0.2">
      <c r="A225" s="65" t="s">
        <v>142</v>
      </c>
      <c r="B225" s="90" t="s">
        <v>143</v>
      </c>
      <c r="C225" s="90"/>
      <c r="D225" s="69"/>
      <c r="E225" s="69"/>
      <c r="F225" s="69"/>
      <c r="G225" s="69"/>
      <c r="H225" s="222"/>
      <c r="I225" s="85"/>
      <c r="J225" s="223"/>
      <c r="K225" s="289">
        <v>8.67</v>
      </c>
      <c r="L225" s="289">
        <v>14.33</v>
      </c>
      <c r="M225" s="289">
        <v>19</v>
      </c>
      <c r="N225" s="290">
        <v>0.38700000000000001</v>
      </c>
      <c r="O225" s="290">
        <v>0.252</v>
      </c>
      <c r="P225" s="320">
        <v>0.04</v>
      </c>
      <c r="Q225" s="317"/>
      <c r="R225" s="317"/>
      <c r="S225" s="317"/>
      <c r="T225" s="318"/>
      <c r="U225" s="318"/>
      <c r="V225" s="318"/>
      <c r="W225" s="439"/>
      <c r="X225" s="328">
        <v>0.74</v>
      </c>
      <c r="Y225" s="332"/>
      <c r="Z225" s="328"/>
      <c r="AA225" s="328"/>
      <c r="AB225" s="233"/>
      <c r="AC225" s="234"/>
      <c r="AD225" s="87"/>
      <c r="AE225" s="85"/>
      <c r="AF225" s="73"/>
      <c r="AG225" s="73"/>
      <c r="AH225" s="73"/>
    </row>
    <row r="226" spans="1:34" x14ac:dyDescent="0.2">
      <c r="A226" s="282" t="s">
        <v>104</v>
      </c>
      <c r="B226" s="199" t="s">
        <v>105</v>
      </c>
      <c r="C226" s="465"/>
      <c r="D226" s="228"/>
      <c r="E226" s="235">
        <v>0.5</v>
      </c>
      <c r="F226" s="231">
        <v>43038</v>
      </c>
      <c r="G226" s="228"/>
      <c r="H226" s="186"/>
      <c r="I226" s="228"/>
      <c r="J226" s="187"/>
      <c r="K226" s="284">
        <v>8.4700000000000006</v>
      </c>
      <c r="L226" s="284">
        <v>10.54</v>
      </c>
      <c r="M226" s="284">
        <v>9.6999999999999993</v>
      </c>
      <c r="N226" s="285">
        <v>0.59299999999999997</v>
      </c>
      <c r="O226" s="285">
        <v>0.38700000000000001</v>
      </c>
      <c r="P226" s="321">
        <v>0.05</v>
      </c>
      <c r="Q226" s="313"/>
      <c r="R226" s="313"/>
      <c r="S226" s="313"/>
      <c r="T226" s="313"/>
      <c r="U226" s="313"/>
      <c r="V226" s="313"/>
      <c r="W226" s="430"/>
      <c r="X226" s="329">
        <v>1.79</v>
      </c>
    </row>
    <row r="227" spans="1:34" x14ac:dyDescent="0.2">
      <c r="A227" s="3" t="s">
        <v>108</v>
      </c>
      <c r="B227" s="181" t="s">
        <v>109</v>
      </c>
      <c r="C227" s="93"/>
      <c r="D227" s="43"/>
      <c r="E227" s="43"/>
      <c r="F227" s="232">
        <f>F226</f>
        <v>43038</v>
      </c>
      <c r="G227" s="43"/>
      <c r="H227" s="166"/>
      <c r="I227" s="43"/>
      <c r="J227" s="123"/>
      <c r="K227" s="77">
        <v>8.52</v>
      </c>
      <c r="L227" s="271">
        <v>11.26</v>
      </c>
      <c r="M227" s="271">
        <v>11.6</v>
      </c>
      <c r="N227" s="287">
        <v>0.46899999999999997</v>
      </c>
      <c r="O227" s="287">
        <v>0.312</v>
      </c>
      <c r="P227" s="319">
        <v>7.0000000000000007E-2</v>
      </c>
      <c r="Q227" s="311"/>
      <c r="R227" s="311"/>
      <c r="S227" s="311"/>
      <c r="T227" s="315"/>
      <c r="U227" s="315"/>
      <c r="V227" s="315"/>
      <c r="W227" s="431"/>
      <c r="X227" s="325">
        <v>0.21</v>
      </c>
    </row>
    <row r="228" spans="1:34" x14ac:dyDescent="0.2">
      <c r="A228" s="3" t="s">
        <v>116</v>
      </c>
      <c r="B228" s="181" t="s">
        <v>117</v>
      </c>
      <c r="C228" s="93"/>
      <c r="D228" s="43"/>
      <c r="E228" s="43"/>
      <c r="F228" s="232"/>
      <c r="G228" s="43"/>
      <c r="H228" s="166"/>
      <c r="I228" s="43"/>
      <c r="J228" s="123"/>
      <c r="K228" s="77">
        <v>8.6</v>
      </c>
      <c r="L228" s="271">
        <v>11.01</v>
      </c>
      <c r="M228" s="271">
        <v>11.7</v>
      </c>
      <c r="N228" s="287">
        <v>0.41399999999999998</v>
      </c>
      <c r="O228" s="287">
        <v>0.26900000000000002</v>
      </c>
      <c r="P228" s="319">
        <v>0.13</v>
      </c>
      <c r="Q228" s="311"/>
      <c r="R228" s="311"/>
      <c r="S228" s="311"/>
      <c r="T228" s="315"/>
      <c r="U228" s="315"/>
      <c r="V228" s="315"/>
      <c r="W228" s="431"/>
      <c r="X228" s="325">
        <v>0.28000000000000003</v>
      </c>
    </row>
    <row r="229" spans="1:34" x14ac:dyDescent="0.2">
      <c r="A229" s="3" t="s">
        <v>124</v>
      </c>
      <c r="B229" s="181" t="s">
        <v>125</v>
      </c>
      <c r="C229" s="93"/>
      <c r="D229" s="43"/>
      <c r="E229" s="43"/>
      <c r="F229" s="232"/>
      <c r="G229" s="43"/>
      <c r="H229" s="166"/>
      <c r="I229" s="43"/>
      <c r="J229" s="123"/>
      <c r="K229" s="77">
        <v>8.43</v>
      </c>
      <c r="L229" s="271">
        <v>10.68</v>
      </c>
      <c r="M229" s="271">
        <v>9.3000000000000007</v>
      </c>
      <c r="N229" s="287">
        <v>0.46700000000000003</v>
      </c>
      <c r="O229" s="287">
        <v>0.308</v>
      </c>
      <c r="P229" s="319">
        <v>0.15</v>
      </c>
      <c r="Q229" s="311"/>
      <c r="R229" s="311"/>
      <c r="S229" s="311"/>
      <c r="T229" s="315"/>
      <c r="U229" s="315"/>
      <c r="V229" s="315"/>
      <c r="W229" s="431"/>
      <c r="X229" s="325">
        <v>0.62</v>
      </c>
    </row>
    <row r="230" spans="1:34" x14ac:dyDescent="0.2">
      <c r="A230" s="3" t="s">
        <v>137</v>
      </c>
      <c r="B230" s="56" t="s">
        <v>138</v>
      </c>
      <c r="D230" s="520"/>
      <c r="E230" s="520" t="s">
        <v>223</v>
      </c>
      <c r="F230" s="520"/>
      <c r="G230" s="520"/>
      <c r="H230" s="180"/>
      <c r="I230" s="43"/>
      <c r="J230" s="124"/>
      <c r="K230" s="77">
        <v>8.5</v>
      </c>
      <c r="L230" s="271">
        <v>15.38</v>
      </c>
      <c r="M230" s="271">
        <v>11.6</v>
      </c>
      <c r="N230" s="271">
        <v>0.41399999999999998</v>
      </c>
      <c r="O230" s="287">
        <v>0.26900000000000002</v>
      </c>
      <c r="P230" s="319">
        <v>0.04</v>
      </c>
      <c r="R230" s="311"/>
      <c r="S230" s="311"/>
      <c r="T230" s="315"/>
      <c r="U230" s="315"/>
      <c r="V230" s="315"/>
      <c r="W230" s="431"/>
      <c r="X230" s="325">
        <v>0.28000000000000003</v>
      </c>
    </row>
    <row r="231" spans="1:34" x14ac:dyDescent="0.2">
      <c r="A231" s="3"/>
      <c r="B231" s="520">
        <v>2</v>
      </c>
      <c r="D231" s="520"/>
      <c r="E231" s="520">
        <v>2</v>
      </c>
      <c r="F231" s="520"/>
      <c r="G231" s="520"/>
      <c r="H231" s="180"/>
      <c r="I231" s="43"/>
      <c r="J231" s="124"/>
      <c r="K231" s="270"/>
      <c r="L231" s="270"/>
      <c r="M231" s="270"/>
      <c r="N231" s="270"/>
      <c r="O231" s="271"/>
      <c r="P231" s="319">
        <v>0.05</v>
      </c>
      <c r="R231" s="311"/>
      <c r="S231" s="311"/>
      <c r="T231" s="315"/>
      <c r="U231" s="315"/>
      <c r="V231" s="315"/>
      <c r="W231" s="431"/>
      <c r="X231" s="325">
        <v>0.31</v>
      </c>
    </row>
    <row r="232" spans="1:34" x14ac:dyDescent="0.2">
      <c r="A232" s="3"/>
      <c r="B232" s="520">
        <v>4</v>
      </c>
      <c r="D232" s="520"/>
      <c r="E232" s="520">
        <v>4</v>
      </c>
      <c r="F232" s="520"/>
      <c r="G232" s="520"/>
      <c r="H232" s="180"/>
      <c r="I232" s="43"/>
      <c r="J232" s="124"/>
      <c r="K232" s="270"/>
      <c r="L232" s="270"/>
      <c r="M232" s="270"/>
      <c r="N232" s="270"/>
      <c r="O232" s="271"/>
      <c r="P232" s="319">
        <v>0.06</v>
      </c>
      <c r="R232" s="311"/>
      <c r="S232" s="311"/>
      <c r="T232" s="315"/>
      <c r="U232" s="315"/>
      <c r="V232" s="315"/>
      <c r="W232" s="431"/>
      <c r="X232" s="325">
        <v>0.3</v>
      </c>
    </row>
    <row r="233" spans="1:34" x14ac:dyDescent="0.2">
      <c r="A233" s="3"/>
      <c r="B233" s="520">
        <v>5</v>
      </c>
      <c r="D233" s="520"/>
      <c r="E233" s="520">
        <v>5</v>
      </c>
      <c r="F233" s="520"/>
      <c r="G233" s="520"/>
      <c r="H233" s="180"/>
      <c r="I233" s="43"/>
      <c r="J233" s="124"/>
      <c r="K233" s="270"/>
      <c r="L233" s="270"/>
      <c r="M233" s="270"/>
      <c r="N233" s="270"/>
      <c r="O233" s="271"/>
      <c r="P233" s="319">
        <v>0.09</v>
      </c>
      <c r="R233" s="311"/>
      <c r="S233" s="311"/>
      <c r="T233" s="315"/>
      <c r="U233" s="315"/>
      <c r="V233" s="315"/>
      <c r="W233" s="431"/>
      <c r="X233" s="325">
        <v>0.31</v>
      </c>
    </row>
    <row r="234" spans="1:34" x14ac:dyDescent="0.2">
      <c r="A234" s="3"/>
      <c r="B234" s="520">
        <v>6</v>
      </c>
      <c r="D234" s="520"/>
      <c r="E234" s="520">
        <v>6</v>
      </c>
      <c r="F234" s="520"/>
      <c r="G234" s="520"/>
      <c r="H234" s="180"/>
      <c r="I234" s="43"/>
      <c r="J234" s="124"/>
      <c r="K234" s="270"/>
      <c r="L234" s="270"/>
      <c r="M234" s="270"/>
      <c r="N234" s="270"/>
      <c r="O234" s="271"/>
      <c r="P234" s="319">
        <v>0.21</v>
      </c>
      <c r="R234" s="311"/>
      <c r="S234" s="311"/>
      <c r="T234" s="315"/>
      <c r="U234" s="315"/>
      <c r="V234" s="315"/>
      <c r="W234" s="431"/>
      <c r="X234" s="325">
        <v>0.32</v>
      </c>
    </row>
    <row r="235" spans="1:34" x14ac:dyDescent="0.2">
      <c r="A235" s="3"/>
      <c r="B235" s="520">
        <v>8</v>
      </c>
      <c r="D235" s="520"/>
      <c r="E235" s="520">
        <v>8</v>
      </c>
      <c r="F235" s="520"/>
      <c r="G235" s="520"/>
      <c r="H235" s="180"/>
      <c r="I235" s="43"/>
      <c r="J235" s="124"/>
      <c r="K235" s="270"/>
      <c r="L235" s="270"/>
      <c r="M235" s="270"/>
      <c r="N235" s="270"/>
      <c r="O235" s="271"/>
      <c r="P235" s="319">
        <v>2.2799999999999998</v>
      </c>
      <c r="R235" s="311"/>
      <c r="S235" s="311"/>
      <c r="T235" s="315"/>
      <c r="U235" s="315"/>
      <c r="V235" s="315"/>
      <c r="W235" s="431"/>
      <c r="X235" s="325">
        <v>0.69</v>
      </c>
    </row>
    <row r="236" spans="1:34" x14ac:dyDescent="0.2">
      <c r="A236" s="3"/>
      <c r="B236" s="520">
        <v>10</v>
      </c>
      <c r="D236" s="520"/>
      <c r="E236" s="520">
        <v>10</v>
      </c>
      <c r="F236" s="520"/>
      <c r="G236" s="520"/>
      <c r="H236" s="180"/>
      <c r="I236" s="43"/>
      <c r="J236" s="124"/>
      <c r="K236" s="270"/>
      <c r="L236" s="270"/>
      <c r="M236" s="270"/>
      <c r="N236" s="270"/>
      <c r="O236" s="271"/>
      <c r="P236" s="319">
        <v>1.67</v>
      </c>
      <c r="R236" s="311"/>
      <c r="S236" s="311"/>
      <c r="T236" s="315"/>
      <c r="U236" s="315"/>
      <c r="V236" s="315"/>
      <c r="W236" s="431"/>
      <c r="X236" s="325">
        <v>0.55000000000000004</v>
      </c>
    </row>
    <row r="237" spans="1:34" x14ac:dyDescent="0.2">
      <c r="A237" s="3"/>
      <c r="B237" s="520">
        <v>12</v>
      </c>
      <c r="D237" s="520"/>
      <c r="E237" s="520">
        <v>12</v>
      </c>
      <c r="F237" s="520"/>
      <c r="G237" s="520"/>
      <c r="H237" s="180"/>
      <c r="I237" s="43"/>
      <c r="J237" s="124"/>
      <c r="K237" s="270"/>
      <c r="L237" s="270"/>
      <c r="M237" s="270"/>
      <c r="N237" s="270"/>
      <c r="O237" s="271"/>
      <c r="P237" s="319">
        <v>1.53</v>
      </c>
      <c r="R237" s="311"/>
      <c r="S237" s="311"/>
      <c r="T237" s="315"/>
      <c r="U237" s="315"/>
      <c r="V237" s="315"/>
      <c r="W237" s="431"/>
      <c r="X237" s="325">
        <v>0.75</v>
      </c>
    </row>
    <row r="238" spans="1:34" x14ac:dyDescent="0.2">
      <c r="A238" s="3"/>
      <c r="B238" s="520">
        <v>13</v>
      </c>
      <c r="D238" s="520"/>
      <c r="E238" s="520">
        <v>13</v>
      </c>
      <c r="F238" s="520"/>
      <c r="G238" s="520"/>
      <c r="H238" s="180"/>
      <c r="I238" s="43"/>
      <c r="J238" s="124"/>
      <c r="K238" s="270"/>
      <c r="L238" s="270"/>
      <c r="M238" s="270"/>
      <c r="N238" s="270"/>
      <c r="O238" s="271"/>
      <c r="P238" s="319">
        <v>1.45</v>
      </c>
      <c r="R238" s="311"/>
      <c r="S238" s="311"/>
      <c r="T238" s="315"/>
      <c r="U238" s="315"/>
      <c r="V238" s="315"/>
      <c r="W238" s="431"/>
      <c r="X238" s="325">
        <v>0.77</v>
      </c>
    </row>
    <row r="239" spans="1:34" x14ac:dyDescent="0.2">
      <c r="A239" s="3"/>
      <c r="B239" s="520">
        <v>14</v>
      </c>
      <c r="D239" s="520"/>
      <c r="E239" s="520">
        <v>14</v>
      </c>
      <c r="F239" s="520"/>
      <c r="G239" s="520"/>
      <c r="H239" s="180"/>
      <c r="I239" s="43"/>
      <c r="J239" s="124"/>
      <c r="K239" s="270"/>
      <c r="L239" s="270"/>
      <c r="M239" s="270"/>
      <c r="N239" s="270"/>
      <c r="O239" s="271"/>
      <c r="P239" s="319">
        <v>12.35</v>
      </c>
      <c r="R239" s="311"/>
      <c r="S239" s="311"/>
      <c r="T239" s="315"/>
      <c r="U239" s="315"/>
      <c r="V239" s="315"/>
      <c r="W239" s="431"/>
      <c r="X239" s="325">
        <v>24.5</v>
      </c>
    </row>
    <row r="240" spans="1:34" x14ac:dyDescent="0.2">
      <c r="A240" s="3" t="s">
        <v>139</v>
      </c>
      <c r="B240" s="56" t="s">
        <v>140</v>
      </c>
      <c r="D240" s="520"/>
      <c r="E240" s="520" t="s">
        <v>223</v>
      </c>
      <c r="F240" s="520"/>
      <c r="G240" s="520"/>
      <c r="H240" s="180"/>
      <c r="I240" s="43"/>
      <c r="J240" s="124"/>
      <c r="K240" s="271">
        <v>8.5500000000000007</v>
      </c>
      <c r="L240" s="271">
        <v>10.11</v>
      </c>
      <c r="M240" s="271">
        <v>11.6</v>
      </c>
      <c r="N240" s="287">
        <v>0.41399999999999998</v>
      </c>
      <c r="O240" s="287">
        <v>0.26900000000000002</v>
      </c>
      <c r="P240" s="319">
        <v>0.03</v>
      </c>
      <c r="Q240" s="311"/>
      <c r="R240" s="311"/>
      <c r="S240" s="311"/>
      <c r="T240" s="315"/>
      <c r="U240" s="315"/>
      <c r="V240" s="315"/>
      <c r="W240" s="431"/>
      <c r="X240" s="325">
        <v>0.31</v>
      </c>
    </row>
    <row r="241" spans="1:34" x14ac:dyDescent="0.2">
      <c r="A241" s="3"/>
      <c r="B241" s="59">
        <v>2</v>
      </c>
      <c r="D241" s="520"/>
      <c r="E241" s="59">
        <v>2</v>
      </c>
      <c r="F241" s="520"/>
      <c r="G241" s="520"/>
      <c r="H241" s="180"/>
      <c r="I241" s="43"/>
      <c r="J241" s="124"/>
      <c r="K241" s="270"/>
      <c r="L241" s="270"/>
      <c r="M241" s="270"/>
      <c r="N241" s="268"/>
      <c r="O241" s="287"/>
      <c r="P241" s="319">
        <v>7.0000000000000007E-2</v>
      </c>
      <c r="Q241" s="311"/>
      <c r="R241" s="311"/>
      <c r="S241" s="311"/>
      <c r="T241" s="315"/>
      <c r="U241" s="315"/>
      <c r="V241" s="315"/>
      <c r="W241" s="431"/>
      <c r="X241" s="335">
        <v>0.28000000000000003</v>
      </c>
    </row>
    <row r="242" spans="1:34" x14ac:dyDescent="0.2">
      <c r="A242" s="3"/>
      <c r="B242" s="59">
        <v>4</v>
      </c>
      <c r="D242" s="520"/>
      <c r="E242" s="59">
        <v>4</v>
      </c>
      <c r="F242" s="520"/>
      <c r="G242" s="520"/>
      <c r="H242" s="180"/>
      <c r="I242" s="43"/>
      <c r="J242" s="124"/>
      <c r="K242" s="270"/>
      <c r="L242" s="270"/>
      <c r="M242" s="270"/>
      <c r="N242" s="268"/>
      <c r="O242" s="287"/>
      <c r="P242" s="319">
        <v>0.11</v>
      </c>
      <c r="Q242" s="311"/>
      <c r="R242" s="311"/>
      <c r="S242" s="311"/>
      <c r="T242" s="315"/>
      <c r="U242" s="315"/>
      <c r="V242" s="315"/>
      <c r="W242" s="431"/>
      <c r="X242" s="335">
        <v>0.32</v>
      </c>
    </row>
    <row r="243" spans="1:34" x14ac:dyDescent="0.2">
      <c r="A243" s="3"/>
      <c r="B243" s="520">
        <v>5</v>
      </c>
      <c r="D243" s="520"/>
      <c r="E243" s="520">
        <v>5</v>
      </c>
      <c r="F243" s="520"/>
      <c r="G243" s="520"/>
      <c r="H243" s="180"/>
      <c r="I243" s="43"/>
      <c r="J243" s="124"/>
      <c r="K243" s="270"/>
      <c r="L243" s="270"/>
      <c r="M243" s="270"/>
      <c r="N243" s="371"/>
      <c r="O243" s="385"/>
      <c r="P243" s="319">
        <v>1.47</v>
      </c>
      <c r="Q243" s="311"/>
      <c r="R243" s="311"/>
      <c r="S243" s="311"/>
      <c r="T243" s="315"/>
      <c r="U243" s="315"/>
      <c r="V243" s="315"/>
      <c r="W243" s="431"/>
      <c r="X243" s="335">
        <v>0.42</v>
      </c>
    </row>
    <row r="244" spans="1:34" x14ac:dyDescent="0.2">
      <c r="A244" s="3"/>
      <c r="B244" s="520">
        <v>6</v>
      </c>
      <c r="D244" s="520"/>
      <c r="E244" s="520">
        <v>6</v>
      </c>
      <c r="F244" s="520"/>
      <c r="G244" s="520"/>
      <c r="H244" s="180"/>
      <c r="I244" s="43"/>
      <c r="J244" s="124"/>
      <c r="K244" s="270"/>
      <c r="L244" s="270"/>
      <c r="M244" s="270"/>
      <c r="N244" s="371"/>
      <c r="O244" s="385"/>
      <c r="P244" s="319">
        <v>1.96</v>
      </c>
      <c r="Q244" s="311"/>
      <c r="R244" s="311"/>
      <c r="S244" s="311"/>
      <c r="T244" s="315"/>
      <c r="U244" s="315"/>
      <c r="V244" s="315"/>
      <c r="W244" s="431"/>
      <c r="X244" s="335">
        <v>0.68</v>
      </c>
    </row>
    <row r="245" spans="1:34" x14ac:dyDescent="0.2">
      <c r="A245" s="3"/>
      <c r="B245" s="520">
        <v>10</v>
      </c>
      <c r="D245" s="520"/>
      <c r="E245" s="520">
        <v>10</v>
      </c>
      <c r="F245" s="520"/>
      <c r="G245" s="520"/>
      <c r="H245" s="180"/>
      <c r="I245" s="43"/>
      <c r="J245" s="124"/>
      <c r="K245" s="270"/>
      <c r="L245" s="270"/>
      <c r="M245" s="270"/>
      <c r="N245" s="371"/>
      <c r="O245" s="385"/>
      <c r="P245" s="319">
        <v>1.68</v>
      </c>
      <c r="Q245" s="311"/>
      <c r="R245" s="311"/>
      <c r="S245" s="311"/>
      <c r="T245" s="315"/>
      <c r="U245" s="315"/>
      <c r="V245" s="315"/>
      <c r="W245" s="431"/>
      <c r="X245" s="335">
        <v>0.51</v>
      </c>
    </row>
    <row r="246" spans="1:34" x14ac:dyDescent="0.2">
      <c r="A246" s="3"/>
      <c r="B246" s="520">
        <v>12</v>
      </c>
      <c r="D246" s="520"/>
      <c r="E246" s="520">
        <v>12</v>
      </c>
      <c r="F246" s="520"/>
      <c r="G246" s="520"/>
      <c r="H246" s="180"/>
      <c r="I246" s="43"/>
      <c r="J246" s="124"/>
      <c r="K246" s="270"/>
      <c r="L246" s="270"/>
      <c r="M246" s="270"/>
      <c r="N246" s="371"/>
      <c r="O246" s="385"/>
      <c r="P246" s="319">
        <v>0.87</v>
      </c>
      <c r="Q246" s="311"/>
      <c r="R246" s="311"/>
      <c r="S246" s="311"/>
      <c r="T246" s="315"/>
      <c r="U246" s="315"/>
      <c r="V246" s="315"/>
      <c r="W246" s="431"/>
      <c r="X246" s="335">
        <v>0.51</v>
      </c>
    </row>
    <row r="247" spans="1:34" x14ac:dyDescent="0.2">
      <c r="A247" s="3"/>
      <c r="B247" s="520">
        <v>14</v>
      </c>
      <c r="D247" s="520"/>
      <c r="E247" s="520">
        <v>14</v>
      </c>
      <c r="F247" s="520"/>
      <c r="G247" s="520"/>
      <c r="H247" s="180"/>
      <c r="I247" s="43"/>
      <c r="J247" s="124"/>
      <c r="K247" s="270"/>
      <c r="L247" s="270"/>
      <c r="M247" s="270"/>
      <c r="N247" s="371"/>
      <c r="O247" s="385"/>
      <c r="P247" s="319">
        <v>0.94</v>
      </c>
      <c r="Q247" s="311"/>
      <c r="R247" s="311"/>
      <c r="S247" s="311"/>
      <c r="T247" s="315"/>
      <c r="U247" s="315"/>
      <c r="V247" s="315"/>
      <c r="W247" s="431"/>
      <c r="X247" s="335">
        <v>0.64</v>
      </c>
    </row>
    <row r="248" spans="1:34" x14ac:dyDescent="0.2">
      <c r="A248" s="3"/>
      <c r="B248" s="520">
        <v>16</v>
      </c>
      <c r="D248" s="520"/>
      <c r="E248" s="520">
        <v>16</v>
      </c>
      <c r="F248" s="520"/>
      <c r="G248" s="520"/>
      <c r="H248" s="180"/>
      <c r="I248" s="43"/>
      <c r="J248" s="124"/>
      <c r="K248" s="270"/>
      <c r="L248" s="270"/>
      <c r="M248" s="270"/>
      <c r="N248" s="371"/>
      <c r="O248" s="385"/>
      <c r="P248" s="319">
        <v>1.33</v>
      </c>
      <c r="Q248" s="311"/>
      <c r="R248" s="311"/>
      <c r="S248" s="311"/>
      <c r="T248" s="315"/>
      <c r="U248" s="315"/>
      <c r="V248" s="315"/>
      <c r="W248" s="431"/>
      <c r="X248" s="335">
        <v>0.91</v>
      </c>
    </row>
    <row r="249" spans="1:34" x14ac:dyDescent="0.2">
      <c r="A249" s="3"/>
      <c r="B249" s="520">
        <v>18</v>
      </c>
      <c r="D249" s="520"/>
      <c r="E249" s="520">
        <v>18</v>
      </c>
      <c r="F249" s="520"/>
      <c r="G249" s="520"/>
      <c r="H249" s="180"/>
      <c r="I249" s="43"/>
      <c r="J249" s="124"/>
      <c r="K249" s="270"/>
      <c r="L249" s="270"/>
      <c r="M249" s="270"/>
      <c r="N249" s="371"/>
      <c r="O249" s="385"/>
      <c r="P249" s="319">
        <v>1.86</v>
      </c>
      <c r="Q249" s="311"/>
      <c r="R249" s="311"/>
      <c r="S249" s="311"/>
      <c r="T249" s="315"/>
      <c r="U249" s="315"/>
      <c r="V249" s="315"/>
      <c r="W249" s="431"/>
      <c r="X249" s="335">
        <v>0.77</v>
      </c>
    </row>
    <row r="250" spans="1:34" x14ac:dyDescent="0.2">
      <c r="A250" s="3"/>
      <c r="B250" s="520">
        <v>18.5</v>
      </c>
      <c r="D250" s="520"/>
      <c r="E250" s="520">
        <v>18.5</v>
      </c>
      <c r="F250" s="520"/>
      <c r="G250" s="520"/>
      <c r="H250" s="180"/>
      <c r="I250" s="43"/>
      <c r="J250" s="124"/>
      <c r="K250" s="270"/>
      <c r="L250" s="270"/>
      <c r="M250" s="270"/>
      <c r="N250" s="371"/>
      <c r="O250" s="385"/>
      <c r="P250" s="319">
        <v>0.94</v>
      </c>
      <c r="Q250" s="311"/>
      <c r="R250" s="311"/>
      <c r="S250" s="311"/>
      <c r="T250" s="315"/>
      <c r="U250" s="315"/>
      <c r="V250" s="315"/>
      <c r="W250" s="431"/>
      <c r="X250" s="335">
        <v>1.1299999999999999</v>
      </c>
    </row>
    <row r="251" spans="1:34" x14ac:dyDescent="0.2">
      <c r="A251" s="3"/>
      <c r="B251" s="520">
        <v>18.600000000000001</v>
      </c>
      <c r="D251" s="520"/>
      <c r="E251" s="520">
        <v>18.600000000000001</v>
      </c>
      <c r="F251" s="520"/>
      <c r="G251" s="520"/>
      <c r="H251" s="180"/>
      <c r="I251" s="43"/>
      <c r="J251" s="124"/>
      <c r="K251" s="270"/>
      <c r="L251" s="270"/>
      <c r="M251" s="270"/>
      <c r="N251" s="268"/>
      <c r="O251" s="287"/>
      <c r="P251" s="319">
        <v>6.15</v>
      </c>
      <c r="Q251" s="311"/>
      <c r="R251" s="311"/>
      <c r="S251" s="311"/>
      <c r="T251" s="315"/>
      <c r="U251" s="315"/>
      <c r="V251" s="315"/>
      <c r="W251" s="431"/>
      <c r="X251" s="335">
        <v>9.9600000000000009</v>
      </c>
    </row>
    <row r="252" spans="1:34" x14ac:dyDescent="0.2">
      <c r="A252" s="65" t="s">
        <v>142</v>
      </c>
      <c r="B252" s="90" t="s">
        <v>143</v>
      </c>
      <c r="C252" s="90"/>
      <c r="D252" s="69"/>
      <c r="E252" s="69"/>
      <c r="F252" s="69"/>
      <c r="G252" s="69"/>
      <c r="H252" s="222"/>
      <c r="I252" s="85"/>
      <c r="J252" s="223"/>
      <c r="K252" s="289">
        <v>8.6</v>
      </c>
      <c r="L252" s="289">
        <v>10.73</v>
      </c>
      <c r="M252" s="289">
        <v>11.8</v>
      </c>
      <c r="N252" s="290">
        <v>0.41299999999999998</v>
      </c>
      <c r="O252" s="290">
        <v>0.26900000000000002</v>
      </c>
      <c r="P252" s="320">
        <v>0.04</v>
      </c>
      <c r="Q252" s="317"/>
      <c r="R252" s="317"/>
      <c r="S252" s="317"/>
      <c r="T252" s="318"/>
      <c r="U252" s="318"/>
      <c r="V252" s="318"/>
      <c r="W252" s="439"/>
      <c r="X252" s="328">
        <v>0.27</v>
      </c>
      <c r="Y252" s="332"/>
      <c r="Z252" s="328"/>
      <c r="AA252" s="328"/>
      <c r="AB252" s="233"/>
      <c r="AC252" s="234"/>
      <c r="AD252" s="87"/>
      <c r="AE252" s="85"/>
      <c r="AF252" s="73"/>
      <c r="AG252" s="73"/>
      <c r="AH252" s="73"/>
    </row>
    <row r="253" spans="1:34" x14ac:dyDescent="0.2">
      <c r="A253" s="282" t="s">
        <v>104</v>
      </c>
      <c r="B253" s="199" t="s">
        <v>105</v>
      </c>
      <c r="C253" s="465"/>
      <c r="D253" s="228"/>
      <c r="E253" s="235">
        <v>0.5</v>
      </c>
      <c r="F253" s="231">
        <v>43061</v>
      </c>
      <c r="G253" s="228"/>
      <c r="H253" s="186"/>
      <c r="I253" s="228"/>
      <c r="J253" s="187"/>
      <c r="K253" s="284">
        <v>7.63</v>
      </c>
      <c r="L253" s="284">
        <v>9.6</v>
      </c>
      <c r="M253" s="284">
        <v>3.2</v>
      </c>
      <c r="N253" s="285">
        <v>0.62</v>
      </c>
      <c r="O253" s="285">
        <v>0.40100000000000002</v>
      </c>
      <c r="P253" s="321">
        <v>0.01</v>
      </c>
      <c r="Q253" s="313"/>
      <c r="R253" s="313"/>
      <c r="S253" s="313"/>
      <c r="T253" s="313"/>
      <c r="U253" s="313"/>
      <c r="V253" s="313"/>
      <c r="W253" s="430"/>
      <c r="X253" s="329">
        <v>1.0900000000000001</v>
      </c>
    </row>
    <row r="254" spans="1:34" x14ac:dyDescent="0.2">
      <c r="A254" s="3" t="s">
        <v>108</v>
      </c>
      <c r="B254" s="181" t="s">
        <v>109</v>
      </c>
      <c r="C254" s="93"/>
      <c r="D254" s="43"/>
      <c r="E254" s="43"/>
      <c r="F254" s="232">
        <f>F253</f>
        <v>43061</v>
      </c>
      <c r="G254" s="43"/>
      <c r="H254" s="166"/>
      <c r="I254" s="43"/>
      <c r="J254" s="123"/>
      <c r="K254" s="77">
        <v>7.57</v>
      </c>
      <c r="L254" s="271">
        <v>8.42</v>
      </c>
      <c r="M254" s="271">
        <v>4.9000000000000004</v>
      </c>
      <c r="N254" s="287">
        <v>0.68200000000000005</v>
      </c>
      <c r="O254" s="287">
        <v>0.44500000000000001</v>
      </c>
      <c r="P254" s="319">
        <v>0.1</v>
      </c>
      <c r="Q254" s="311"/>
      <c r="R254" s="311"/>
      <c r="S254" s="311"/>
      <c r="T254" s="315"/>
      <c r="U254" s="315"/>
      <c r="V254" s="315"/>
      <c r="W254" s="431"/>
      <c r="X254" s="325">
        <v>0.93</v>
      </c>
    </row>
    <row r="255" spans="1:34" x14ac:dyDescent="0.2">
      <c r="A255" s="3" t="s">
        <v>116</v>
      </c>
      <c r="B255" s="181" t="s">
        <v>117</v>
      </c>
      <c r="C255" s="93"/>
      <c r="D255" s="43"/>
      <c r="E255" s="43"/>
      <c r="F255" s="232"/>
      <c r="G255" s="43"/>
      <c r="H255" s="166"/>
      <c r="I255" s="43"/>
      <c r="J255" s="123"/>
      <c r="K255" s="77">
        <v>7.72</v>
      </c>
      <c r="L255" s="271">
        <v>7.95</v>
      </c>
      <c r="M255" s="271">
        <v>4.7</v>
      </c>
      <c r="N255" s="287">
        <v>0.54500000000000004</v>
      </c>
      <c r="O255" s="287">
        <v>0.36</v>
      </c>
      <c r="P255" s="319">
        <v>0.16</v>
      </c>
      <c r="Q255" s="311"/>
      <c r="R255" s="311"/>
      <c r="S255" s="311"/>
      <c r="T255" s="315"/>
      <c r="U255" s="315"/>
      <c r="V255" s="315"/>
      <c r="W255" s="431"/>
      <c r="X255" s="325">
        <v>1.65</v>
      </c>
    </row>
    <row r="256" spans="1:34" x14ac:dyDescent="0.2">
      <c r="A256" s="3" t="s">
        <v>124</v>
      </c>
      <c r="B256" s="181" t="s">
        <v>125</v>
      </c>
      <c r="C256" s="93"/>
      <c r="D256" s="43"/>
      <c r="E256" s="43"/>
      <c r="F256" s="232"/>
      <c r="G256" s="43"/>
      <c r="H256" s="166"/>
      <c r="I256" s="43"/>
      <c r="J256" s="123"/>
      <c r="K256" s="77">
        <v>7.72</v>
      </c>
      <c r="L256" s="271">
        <v>11.06</v>
      </c>
      <c r="M256" s="271">
        <v>1.6</v>
      </c>
      <c r="N256" s="287">
        <v>0.53300000000000003</v>
      </c>
      <c r="O256" s="287">
        <v>0.34599999999999997</v>
      </c>
      <c r="P256" s="319">
        <v>0.1</v>
      </c>
      <c r="Q256" s="311"/>
      <c r="R256" s="311"/>
      <c r="S256" s="311"/>
      <c r="T256" s="315"/>
      <c r="U256" s="315"/>
      <c r="V256" s="315"/>
      <c r="W256" s="431"/>
      <c r="X256" s="325">
        <v>1.24</v>
      </c>
    </row>
    <row r="257" spans="1:34" x14ac:dyDescent="0.2">
      <c r="A257" s="3" t="s">
        <v>137</v>
      </c>
      <c r="B257" s="56" t="s">
        <v>138</v>
      </c>
      <c r="D257" s="520"/>
      <c r="E257" s="520" t="s">
        <v>223</v>
      </c>
      <c r="F257" s="520"/>
      <c r="G257" s="520"/>
      <c r="H257" s="180"/>
      <c r="I257" s="43"/>
      <c r="J257" s="124"/>
      <c r="K257" s="77">
        <v>7.71</v>
      </c>
      <c r="L257" s="271">
        <v>6.3</v>
      </c>
      <c r="M257" s="271">
        <v>5.5</v>
      </c>
      <c r="N257" s="287">
        <v>0.45400000000000001</v>
      </c>
      <c r="O257" s="287">
        <v>0.29499999999999998</v>
      </c>
      <c r="P257" s="319">
        <v>0.03</v>
      </c>
      <c r="R257" s="311"/>
      <c r="S257" s="311"/>
      <c r="T257" s="315"/>
      <c r="U257" s="315"/>
      <c r="V257" s="315"/>
      <c r="W257" s="431"/>
      <c r="X257" s="325">
        <v>0.24</v>
      </c>
    </row>
    <row r="258" spans="1:34" x14ac:dyDescent="0.2">
      <c r="A258" s="3"/>
      <c r="B258" s="520">
        <v>2</v>
      </c>
      <c r="D258" s="520"/>
      <c r="E258" s="520">
        <v>2</v>
      </c>
      <c r="F258" s="520"/>
      <c r="G258" s="520"/>
      <c r="H258" s="180"/>
      <c r="I258" s="43"/>
      <c r="J258" s="124"/>
      <c r="K258" s="270"/>
      <c r="L258" s="270"/>
      <c r="M258" s="270"/>
      <c r="N258" s="270"/>
      <c r="O258" s="271"/>
      <c r="P258" s="319">
        <v>0.03</v>
      </c>
      <c r="R258" s="311"/>
      <c r="S258" s="311"/>
      <c r="T258" s="315"/>
      <c r="U258" s="315"/>
      <c r="V258" s="315"/>
      <c r="W258" s="431"/>
      <c r="X258" s="325">
        <v>0.31</v>
      </c>
    </row>
    <row r="259" spans="1:34" x14ac:dyDescent="0.2">
      <c r="A259" s="3"/>
      <c r="B259" s="520">
        <v>4</v>
      </c>
      <c r="D259" s="520"/>
      <c r="E259" s="520">
        <v>4</v>
      </c>
      <c r="F259" s="520"/>
      <c r="G259" s="520"/>
      <c r="H259" s="180"/>
      <c r="I259" s="43"/>
      <c r="J259" s="124"/>
      <c r="K259" s="270"/>
      <c r="L259" s="270"/>
      <c r="M259" s="270"/>
      <c r="N259" s="270"/>
      <c r="O259" s="271"/>
      <c r="P259" s="319">
        <v>0.03</v>
      </c>
      <c r="R259" s="311"/>
      <c r="S259" s="311"/>
      <c r="T259" s="315"/>
      <c r="U259" s="315"/>
      <c r="V259" s="315"/>
      <c r="W259" s="431"/>
      <c r="X259" s="325">
        <v>0.28000000000000003</v>
      </c>
    </row>
    <row r="260" spans="1:34" x14ac:dyDescent="0.2">
      <c r="A260" s="3"/>
      <c r="B260" s="520">
        <v>6.7</v>
      </c>
      <c r="D260" s="520"/>
      <c r="E260" s="520">
        <v>6.7</v>
      </c>
      <c r="F260" s="520"/>
      <c r="G260" s="520"/>
      <c r="H260" s="180"/>
      <c r="I260" s="43"/>
      <c r="J260" s="124"/>
      <c r="K260" s="390"/>
      <c r="L260" s="390"/>
      <c r="M260" s="390"/>
      <c r="N260" s="390"/>
      <c r="O260" s="271"/>
      <c r="P260" s="319">
        <v>0.04</v>
      </c>
      <c r="R260" s="311"/>
      <c r="S260" s="311"/>
      <c r="T260" s="315"/>
      <c r="U260" s="315"/>
      <c r="V260" s="315"/>
      <c r="W260" s="431"/>
      <c r="X260" s="325">
        <v>0.26</v>
      </c>
    </row>
    <row r="261" spans="1:34" x14ac:dyDescent="0.2">
      <c r="A261" s="3"/>
      <c r="B261" s="520">
        <v>8.6</v>
      </c>
      <c r="D261" s="520"/>
      <c r="E261" s="520">
        <v>8.6</v>
      </c>
      <c r="F261" s="520"/>
      <c r="G261" s="520"/>
      <c r="H261" s="180"/>
      <c r="I261" s="43"/>
      <c r="J261" s="124"/>
      <c r="K261" s="270"/>
      <c r="L261" s="270"/>
      <c r="M261" s="270"/>
      <c r="N261" s="270"/>
      <c r="O261" s="271"/>
      <c r="P261" s="319">
        <v>0.02</v>
      </c>
      <c r="R261" s="311"/>
      <c r="S261" s="311"/>
      <c r="T261" s="315"/>
      <c r="U261" s="315"/>
      <c r="V261" s="315"/>
      <c r="W261" s="431"/>
      <c r="X261" s="325">
        <v>0.27</v>
      </c>
    </row>
    <row r="262" spans="1:34" x14ac:dyDescent="0.2">
      <c r="A262" s="3" t="s">
        <v>139</v>
      </c>
      <c r="B262" s="56" t="s">
        <v>140</v>
      </c>
      <c r="D262" s="520"/>
      <c r="E262" s="520" t="s">
        <v>223</v>
      </c>
      <c r="F262" s="520"/>
      <c r="G262" s="520"/>
      <c r="H262" s="180"/>
      <c r="I262" s="43"/>
      <c r="J262" s="124"/>
      <c r="K262" s="271">
        <v>7.7</v>
      </c>
      <c r="L262" s="271">
        <v>5.87</v>
      </c>
      <c r="M262" s="271">
        <v>5.5</v>
      </c>
      <c r="N262" s="287">
        <v>0.45400000000000001</v>
      </c>
      <c r="O262" s="287">
        <v>0.29499999999999998</v>
      </c>
      <c r="P262" s="319">
        <v>0.03</v>
      </c>
      <c r="Q262" s="311"/>
      <c r="R262" s="311"/>
      <c r="S262" s="311"/>
      <c r="T262" s="315"/>
      <c r="U262" s="315"/>
      <c r="V262" s="315"/>
      <c r="W262" s="431"/>
      <c r="X262" s="325">
        <v>0.23</v>
      </c>
    </row>
    <row r="263" spans="1:34" x14ac:dyDescent="0.2">
      <c r="A263" s="3"/>
      <c r="B263" s="59">
        <v>2</v>
      </c>
      <c r="D263" s="520"/>
      <c r="E263" s="59">
        <v>2</v>
      </c>
      <c r="F263" s="520"/>
      <c r="G263" s="520"/>
      <c r="H263" s="180"/>
      <c r="I263" s="43"/>
      <c r="J263" s="124"/>
      <c r="K263" s="270"/>
      <c r="L263" s="270"/>
      <c r="M263" s="270"/>
      <c r="N263" s="268"/>
      <c r="O263" s="287"/>
      <c r="P263" s="319">
        <v>0.03</v>
      </c>
      <c r="Q263" s="311"/>
      <c r="R263" s="311"/>
      <c r="S263" s="311"/>
      <c r="T263" s="315"/>
      <c r="U263" s="315"/>
      <c r="V263" s="315"/>
      <c r="W263" s="431"/>
      <c r="X263" s="335">
        <v>0.26</v>
      </c>
    </row>
    <row r="264" spans="1:34" x14ac:dyDescent="0.2">
      <c r="A264" s="3"/>
      <c r="B264" s="59">
        <v>4</v>
      </c>
      <c r="D264" s="520"/>
      <c r="E264" s="59">
        <v>4</v>
      </c>
      <c r="F264" s="520"/>
      <c r="G264" s="520"/>
      <c r="H264" s="180"/>
      <c r="I264" s="43"/>
      <c r="J264" s="124"/>
      <c r="K264" s="270"/>
      <c r="L264" s="270"/>
      <c r="M264" s="270"/>
      <c r="N264" s="268"/>
      <c r="O264" s="287"/>
      <c r="P264" s="319">
        <v>0.03</v>
      </c>
      <c r="Q264" s="311"/>
      <c r="R264" s="311"/>
      <c r="S264" s="311"/>
      <c r="T264" s="315"/>
      <c r="U264" s="315"/>
      <c r="V264" s="315"/>
      <c r="W264" s="431"/>
      <c r="X264" s="335">
        <v>0.3</v>
      </c>
    </row>
    <row r="265" spans="1:34" x14ac:dyDescent="0.2">
      <c r="A265" s="3"/>
      <c r="B265" s="520">
        <v>6</v>
      </c>
      <c r="D265" s="520"/>
      <c r="E265" s="520">
        <v>6</v>
      </c>
      <c r="F265" s="520"/>
      <c r="G265" s="520"/>
      <c r="H265" s="180"/>
      <c r="I265" s="43"/>
      <c r="J265" s="124"/>
      <c r="K265" s="270"/>
      <c r="L265" s="270"/>
      <c r="M265" s="270"/>
      <c r="N265" s="371"/>
      <c r="O265" s="385"/>
      <c r="P265" s="319">
        <v>0.03</v>
      </c>
      <c r="Q265" s="311"/>
      <c r="R265" s="311"/>
      <c r="S265" s="311"/>
      <c r="T265" s="315"/>
      <c r="U265" s="315"/>
      <c r="V265" s="315"/>
      <c r="W265" s="431"/>
      <c r="X265" s="335">
        <v>0.27</v>
      </c>
    </row>
    <row r="266" spans="1:34" x14ac:dyDescent="0.2">
      <c r="A266" s="3"/>
      <c r="B266" s="520">
        <v>8.6999999999999993</v>
      </c>
      <c r="D266" s="520"/>
      <c r="E266" s="520">
        <v>8.6999999999999993</v>
      </c>
      <c r="F266" s="520"/>
      <c r="G266" s="520"/>
      <c r="H266" s="180"/>
      <c r="I266" s="43"/>
      <c r="J266" s="124"/>
      <c r="K266" s="270"/>
      <c r="L266" s="270"/>
      <c r="M266" s="270"/>
      <c r="N266" s="371"/>
      <c r="O266" s="385"/>
      <c r="P266" s="319">
        <v>0.04</v>
      </c>
      <c r="Q266" s="311"/>
      <c r="R266" s="311"/>
      <c r="S266" s="311"/>
      <c r="T266" s="315"/>
      <c r="U266" s="315"/>
      <c r="V266" s="315"/>
      <c r="W266" s="431"/>
      <c r="X266" s="335">
        <v>0.28999999999999998</v>
      </c>
    </row>
    <row r="267" spans="1:34" x14ac:dyDescent="0.2">
      <c r="A267" s="65" t="s">
        <v>142</v>
      </c>
      <c r="B267" s="90" t="s">
        <v>143</v>
      </c>
      <c r="C267" s="90"/>
      <c r="D267" s="69"/>
      <c r="E267" s="69"/>
      <c r="F267" s="69"/>
      <c r="G267" s="69"/>
      <c r="H267" s="222"/>
      <c r="I267" s="85"/>
      <c r="J267" s="223"/>
      <c r="K267" s="289">
        <v>7.65</v>
      </c>
      <c r="L267" s="289">
        <v>5.45</v>
      </c>
      <c r="M267" s="289">
        <v>5.6</v>
      </c>
      <c r="N267" s="290">
        <v>0.45300000000000001</v>
      </c>
      <c r="O267" s="290">
        <v>0.29499999999999998</v>
      </c>
      <c r="P267" s="320">
        <v>0.01</v>
      </c>
      <c r="Q267" s="317"/>
      <c r="R267" s="317"/>
      <c r="S267" s="317"/>
      <c r="T267" s="318"/>
      <c r="U267" s="318"/>
      <c r="V267" s="318"/>
      <c r="W267" s="439"/>
      <c r="X267" s="328">
        <v>0.22</v>
      </c>
      <c r="Y267" s="332"/>
      <c r="Z267" s="328"/>
      <c r="AA267" s="328"/>
      <c r="AB267" s="233"/>
      <c r="AC267" s="234"/>
      <c r="AD267" s="87"/>
      <c r="AE267" s="85"/>
      <c r="AF267" s="73"/>
      <c r="AG267" s="73"/>
      <c r="AH267" s="73"/>
    </row>
    <row r="268" spans="1:34" x14ac:dyDescent="0.2">
      <c r="A268" s="282" t="s">
        <v>260</v>
      </c>
      <c r="B268" s="199" t="s">
        <v>261</v>
      </c>
      <c r="C268" s="465"/>
      <c r="D268" s="228"/>
      <c r="E268" s="477">
        <v>0.45833333333333331</v>
      </c>
      <c r="F268" s="394">
        <v>43271</v>
      </c>
      <c r="G268" s="520"/>
      <c r="H268" s="186"/>
      <c r="I268" s="228"/>
      <c r="J268" s="187"/>
      <c r="K268" s="284">
        <v>8.34</v>
      </c>
      <c r="L268" s="284">
        <v>8.5</v>
      </c>
      <c r="M268" s="284">
        <v>22.6</v>
      </c>
      <c r="N268" s="285">
        <v>0.49299999999999999</v>
      </c>
      <c r="O268" s="285">
        <v>0.32300000000000001</v>
      </c>
      <c r="P268" s="105">
        <v>0.42</v>
      </c>
      <c r="X268" s="48">
        <v>3.11</v>
      </c>
    </row>
    <row r="269" spans="1:34" x14ac:dyDescent="0.2">
      <c r="A269" s="3" t="s">
        <v>104</v>
      </c>
      <c r="B269" s="200" t="s">
        <v>105</v>
      </c>
      <c r="C269" s="93"/>
      <c r="D269" s="43"/>
      <c r="E269" s="477"/>
      <c r="F269" s="232">
        <f>F268</f>
        <v>43271</v>
      </c>
      <c r="G269" s="520"/>
      <c r="H269" s="166"/>
      <c r="I269" s="43"/>
      <c r="J269" s="123"/>
      <c r="K269" s="271">
        <v>8.31</v>
      </c>
      <c r="L269" s="271">
        <v>8.9499999999999993</v>
      </c>
      <c r="M269" s="271">
        <v>22.9</v>
      </c>
      <c r="N269" s="287">
        <v>0.48759999999999998</v>
      </c>
      <c r="O269" s="287">
        <v>0.317</v>
      </c>
      <c r="P269" s="105">
        <v>0.08</v>
      </c>
      <c r="X269" s="48">
        <v>0.83</v>
      </c>
    </row>
    <row r="270" spans="1:34" x14ac:dyDescent="0.2">
      <c r="A270" s="3" t="s">
        <v>108</v>
      </c>
      <c r="B270" s="181" t="s">
        <v>109</v>
      </c>
      <c r="C270" s="93"/>
      <c r="D270" s="43"/>
      <c r="E270" s="43"/>
      <c r="F270" s="520"/>
      <c r="G270" s="520"/>
      <c r="H270" s="166"/>
      <c r="I270" s="43"/>
      <c r="J270" s="123"/>
      <c r="K270" s="77">
        <v>8.3800000000000008</v>
      </c>
      <c r="L270" s="271">
        <v>9.14</v>
      </c>
      <c r="M270" s="271">
        <v>22.5</v>
      </c>
      <c r="N270" s="287">
        <v>0.54349999999999998</v>
      </c>
      <c r="O270" s="287">
        <v>0.35399999999999998</v>
      </c>
      <c r="P270" s="104">
        <v>0.4</v>
      </c>
      <c r="X270" s="48">
        <v>2.11</v>
      </c>
    </row>
    <row r="271" spans="1:34" x14ac:dyDescent="0.2">
      <c r="A271" s="3" t="s">
        <v>116</v>
      </c>
      <c r="B271" s="181" t="s">
        <v>117</v>
      </c>
      <c r="C271" s="93"/>
      <c r="D271" s="43"/>
      <c r="E271" s="43"/>
      <c r="F271" s="232"/>
      <c r="G271" s="520"/>
      <c r="H271" s="166"/>
      <c r="I271" s="43"/>
      <c r="J271" s="123"/>
      <c r="K271" s="77">
        <v>8.41</v>
      </c>
      <c r="L271" s="271">
        <v>8.98</v>
      </c>
      <c r="M271" s="271">
        <v>22.9</v>
      </c>
      <c r="N271" s="287">
        <v>0.49049999999999999</v>
      </c>
      <c r="O271" s="287">
        <v>0.31900000000000001</v>
      </c>
      <c r="P271" s="105">
        <v>0.04</v>
      </c>
      <c r="X271" s="48">
        <v>0.36</v>
      </c>
    </row>
    <row r="272" spans="1:34" x14ac:dyDescent="0.2">
      <c r="A272" s="3"/>
      <c r="B272" s="368" t="s">
        <v>262</v>
      </c>
      <c r="C272" s="93"/>
      <c r="D272" s="43"/>
      <c r="E272" s="43"/>
      <c r="F272" s="232"/>
      <c r="G272" s="520"/>
      <c r="H272" s="166"/>
      <c r="I272" s="43"/>
      <c r="J272" s="123"/>
      <c r="K272" s="77"/>
      <c r="L272" s="271"/>
      <c r="M272" s="271"/>
      <c r="N272" s="287"/>
      <c r="O272" s="287"/>
      <c r="P272" s="105">
        <v>7.05</v>
      </c>
      <c r="X272" s="48">
        <v>1.21</v>
      </c>
      <c r="AF272" s="1" t="s">
        <v>263</v>
      </c>
    </row>
    <row r="273" spans="1:34" x14ac:dyDescent="0.2">
      <c r="A273" s="3" t="s">
        <v>124</v>
      </c>
      <c r="B273" s="181" t="s">
        <v>125</v>
      </c>
      <c r="C273" s="93"/>
      <c r="D273" s="43"/>
      <c r="E273" s="43"/>
      <c r="F273" s="232"/>
      <c r="G273" s="520"/>
      <c r="H273" s="166"/>
      <c r="I273" s="43"/>
      <c r="J273" s="123"/>
      <c r="K273" s="77">
        <v>8.68</v>
      </c>
      <c r="L273" s="271">
        <v>12.35</v>
      </c>
      <c r="M273" s="271">
        <v>23</v>
      </c>
      <c r="N273" s="287">
        <v>0.48399999999999999</v>
      </c>
      <c r="O273" s="287">
        <v>0.313</v>
      </c>
      <c r="P273" s="105">
        <v>0.12</v>
      </c>
      <c r="X273" s="48">
        <v>0.81</v>
      </c>
    </row>
    <row r="274" spans="1:34" x14ac:dyDescent="0.2">
      <c r="A274" s="3" t="s">
        <v>137</v>
      </c>
      <c r="B274" s="56" t="s">
        <v>138</v>
      </c>
      <c r="D274" s="520"/>
      <c r="E274" s="520" t="s">
        <v>223</v>
      </c>
      <c r="F274" s="520"/>
      <c r="G274" s="520"/>
      <c r="H274" s="180"/>
      <c r="I274" s="43"/>
      <c r="J274" s="124"/>
      <c r="K274" s="77">
        <v>8.4600000000000009</v>
      </c>
      <c r="L274" s="271">
        <v>8.44</v>
      </c>
      <c r="M274" s="271">
        <v>23.3</v>
      </c>
      <c r="N274" s="287">
        <v>0.4985</v>
      </c>
      <c r="O274" s="287">
        <v>0.32400000000000001</v>
      </c>
      <c r="P274" s="105">
        <v>0.03</v>
      </c>
      <c r="X274" s="48">
        <v>0.27</v>
      </c>
    </row>
    <row r="275" spans="1:34" x14ac:dyDescent="0.2">
      <c r="A275" s="3"/>
      <c r="B275" s="520">
        <v>3</v>
      </c>
      <c r="D275" s="520"/>
      <c r="E275" s="520">
        <v>3</v>
      </c>
      <c r="F275" s="520"/>
      <c r="G275" s="520"/>
      <c r="H275" s="180"/>
      <c r="I275" s="43"/>
      <c r="J275" s="124"/>
      <c r="K275" s="270"/>
      <c r="L275" s="270"/>
      <c r="M275" s="270"/>
      <c r="N275" s="270"/>
      <c r="O275" s="271"/>
      <c r="P275" s="105">
        <v>0.01</v>
      </c>
      <c r="X275" s="48">
        <v>0.24</v>
      </c>
    </row>
    <row r="276" spans="1:34" x14ac:dyDescent="0.2">
      <c r="A276" s="3"/>
      <c r="B276" s="520">
        <v>6</v>
      </c>
      <c r="D276" s="520"/>
      <c r="E276" s="520">
        <v>6</v>
      </c>
      <c r="F276" s="520"/>
      <c r="G276" s="520"/>
      <c r="H276" s="180"/>
      <c r="I276" s="43"/>
      <c r="J276" s="124"/>
      <c r="K276" s="270"/>
      <c r="L276" s="270"/>
      <c r="M276" s="270"/>
      <c r="N276" s="270"/>
      <c r="O276" s="271"/>
      <c r="P276" s="105">
        <v>0.04</v>
      </c>
      <c r="X276" s="48">
        <v>0.55000000000000004</v>
      </c>
    </row>
    <row r="277" spans="1:34" x14ac:dyDescent="0.2">
      <c r="A277" s="3"/>
      <c r="B277" s="520">
        <v>9</v>
      </c>
      <c r="D277" s="520"/>
      <c r="E277" s="520">
        <v>9</v>
      </c>
      <c r="F277" s="520"/>
      <c r="G277" s="520"/>
      <c r="H277" s="180"/>
      <c r="I277" s="43"/>
      <c r="J277" s="124"/>
      <c r="K277" s="390"/>
      <c r="L277" s="390"/>
      <c r="M277" s="390"/>
      <c r="N277" s="390"/>
      <c r="O277" s="271"/>
      <c r="P277" s="105">
        <v>0.02</v>
      </c>
      <c r="X277" s="48">
        <v>0.32</v>
      </c>
    </row>
    <row r="278" spans="1:34" x14ac:dyDescent="0.2">
      <c r="A278" s="3" t="s">
        <v>139</v>
      </c>
      <c r="B278" s="56" t="s">
        <v>140</v>
      </c>
      <c r="D278" s="520"/>
      <c r="E278" s="520" t="s">
        <v>223</v>
      </c>
      <c r="F278" s="520"/>
      <c r="G278" s="520"/>
      <c r="H278" s="180"/>
      <c r="I278" s="43"/>
      <c r="J278" s="124"/>
      <c r="K278" s="271">
        <v>8.4700000000000006</v>
      </c>
      <c r="L278" s="271">
        <v>8.36</v>
      </c>
      <c r="M278" s="271">
        <v>23.4</v>
      </c>
      <c r="N278" s="287">
        <v>0.49719999999999998</v>
      </c>
      <c r="O278" s="287">
        <v>0.32300000000000001</v>
      </c>
      <c r="P278" s="105">
        <v>0.02</v>
      </c>
      <c r="X278" s="48">
        <v>0.32</v>
      </c>
    </row>
    <row r="279" spans="1:34" x14ac:dyDescent="0.2">
      <c r="A279" s="3"/>
      <c r="B279" s="520">
        <v>3</v>
      </c>
      <c r="D279" s="520"/>
      <c r="E279" s="520">
        <v>3</v>
      </c>
      <c r="F279" s="520"/>
      <c r="G279" s="520"/>
      <c r="H279" s="180"/>
      <c r="I279" s="43"/>
      <c r="J279" s="124"/>
      <c r="K279" s="270"/>
      <c r="L279" s="270"/>
      <c r="M279" s="270"/>
      <c r="N279" s="268"/>
      <c r="O279" s="287"/>
      <c r="P279" s="105">
        <v>0.02</v>
      </c>
      <c r="X279" s="48">
        <v>0.24</v>
      </c>
    </row>
    <row r="280" spans="1:34" x14ac:dyDescent="0.2">
      <c r="A280" s="3"/>
      <c r="B280" s="520">
        <v>6</v>
      </c>
      <c r="D280" s="520"/>
      <c r="E280" s="520">
        <v>6</v>
      </c>
      <c r="F280" s="520"/>
      <c r="G280" s="520"/>
      <c r="H280" s="180"/>
      <c r="I280" s="43"/>
      <c r="J280" s="124"/>
      <c r="K280" s="270"/>
      <c r="L280" s="270"/>
      <c r="M280" s="270"/>
      <c r="N280" s="268"/>
      <c r="O280" s="287"/>
      <c r="P280" s="105">
        <v>0.08</v>
      </c>
      <c r="X280" s="48">
        <v>0.76</v>
      </c>
    </row>
    <row r="281" spans="1:34" x14ac:dyDescent="0.2">
      <c r="A281" s="3"/>
      <c r="B281" s="520">
        <v>9.3000000000000007</v>
      </c>
      <c r="D281" s="520"/>
      <c r="E281" s="520">
        <v>9.3000000000000007</v>
      </c>
      <c r="F281" s="520"/>
      <c r="G281" s="520"/>
      <c r="H281" s="180"/>
      <c r="I281" s="43"/>
      <c r="J281" s="124"/>
      <c r="K281" s="270"/>
      <c r="L281" s="270"/>
      <c r="M281" s="270"/>
      <c r="N281" s="371"/>
      <c r="O281" s="385"/>
      <c r="P281" s="105">
        <v>0.03</v>
      </c>
      <c r="X281" s="48">
        <v>0.33</v>
      </c>
    </row>
    <row r="282" spans="1:34" x14ac:dyDescent="0.2">
      <c r="A282" s="65" t="s">
        <v>142</v>
      </c>
      <c r="B282" s="90" t="s">
        <v>143</v>
      </c>
      <c r="C282" s="90"/>
      <c r="D282" s="69"/>
      <c r="E282" s="69"/>
      <c r="F282" s="69"/>
      <c r="G282" s="69"/>
      <c r="H282" s="222"/>
      <c r="I282" s="85"/>
      <c r="J282" s="223"/>
      <c r="K282" s="289">
        <v>8.4499999999999993</v>
      </c>
      <c r="L282" s="289">
        <v>8.43</v>
      </c>
      <c r="M282" s="289">
        <v>23.5</v>
      </c>
      <c r="N282" s="290">
        <v>0.49540000000000001</v>
      </c>
      <c r="O282" s="290">
        <v>0.32200000000000001</v>
      </c>
      <c r="P282" s="397">
        <v>0.02</v>
      </c>
      <c r="Q282" s="397"/>
      <c r="R282" s="397"/>
      <c r="S282" s="397"/>
      <c r="T282" s="397"/>
      <c r="U282" s="397"/>
      <c r="V282" s="397"/>
      <c r="W282" s="440"/>
      <c r="X282" s="398">
        <v>0.48</v>
      </c>
      <c r="Y282" s="398"/>
      <c r="Z282" s="398"/>
      <c r="AA282" s="398"/>
      <c r="AB282" s="234"/>
      <c r="AC282" s="234"/>
      <c r="AD282" s="234"/>
      <c r="AE282" s="73"/>
      <c r="AF282" s="73"/>
      <c r="AG282" s="73"/>
      <c r="AH282" s="73"/>
    </row>
    <row r="283" spans="1:34" x14ac:dyDescent="0.2">
      <c r="A283" s="282" t="s">
        <v>264</v>
      </c>
      <c r="B283" s="199" t="s">
        <v>261</v>
      </c>
      <c r="C283" s="465"/>
      <c r="D283" s="228"/>
      <c r="E283" s="477">
        <v>0.45833333333333331</v>
      </c>
      <c r="F283" s="394">
        <v>43292</v>
      </c>
      <c r="G283" s="520"/>
      <c r="H283" s="186"/>
      <c r="I283" s="228"/>
      <c r="J283" s="187"/>
      <c r="K283" s="284">
        <v>8.57</v>
      </c>
      <c r="L283" s="284">
        <v>11.68</v>
      </c>
      <c r="M283" s="284">
        <v>29.1</v>
      </c>
      <c r="N283" s="285">
        <v>0.47310000000000002</v>
      </c>
      <c r="O283" s="285">
        <v>0.308</v>
      </c>
      <c r="P283" s="105">
        <v>0.42</v>
      </c>
      <c r="X283" s="48">
        <v>2.56</v>
      </c>
    </row>
    <row r="284" spans="1:34" x14ac:dyDescent="0.2">
      <c r="A284" s="3" t="s">
        <v>104</v>
      </c>
      <c r="B284" s="200" t="s">
        <v>105</v>
      </c>
      <c r="C284" s="93"/>
      <c r="D284" s="43"/>
      <c r="E284" s="477"/>
      <c r="F284" s="232">
        <f>F283</f>
        <v>43292</v>
      </c>
      <c r="G284" s="520"/>
      <c r="H284" s="166"/>
      <c r="I284" s="43"/>
      <c r="J284" s="123"/>
      <c r="K284" s="271">
        <v>8.5500000000000007</v>
      </c>
      <c r="L284" s="271">
        <v>12.69</v>
      </c>
      <c r="M284" s="271">
        <v>27.4</v>
      </c>
      <c r="N284" s="287">
        <v>0.47170000000000001</v>
      </c>
      <c r="O284" s="287">
        <v>0.307</v>
      </c>
      <c r="P284" s="105">
        <v>0.12</v>
      </c>
      <c r="X284" s="48">
        <v>1.99</v>
      </c>
    </row>
    <row r="285" spans="1:34" x14ac:dyDescent="0.2">
      <c r="A285" s="3" t="s">
        <v>108</v>
      </c>
      <c r="B285" s="181" t="s">
        <v>109</v>
      </c>
      <c r="C285" s="93"/>
      <c r="D285" s="43"/>
      <c r="E285" s="43"/>
      <c r="F285" s="520"/>
      <c r="G285" s="520"/>
      <c r="H285" s="166"/>
      <c r="I285" s="43"/>
      <c r="J285" s="123"/>
      <c r="K285" s="77">
        <v>8.5299999999999994</v>
      </c>
      <c r="L285" s="271">
        <v>11.27</v>
      </c>
      <c r="M285" s="271">
        <v>25.4</v>
      </c>
      <c r="N285" s="287">
        <v>0.48780000000000001</v>
      </c>
      <c r="O285" s="287">
        <v>0.317</v>
      </c>
      <c r="P285" s="104">
        <v>0.08</v>
      </c>
      <c r="X285" s="48">
        <v>1.39</v>
      </c>
    </row>
    <row r="286" spans="1:34" x14ac:dyDescent="0.2">
      <c r="A286" s="3" t="s">
        <v>116</v>
      </c>
      <c r="B286" s="181" t="s">
        <v>117</v>
      </c>
      <c r="C286" s="93"/>
      <c r="D286" s="43"/>
      <c r="E286" s="43"/>
      <c r="F286" s="232"/>
      <c r="G286" s="520"/>
      <c r="H286" s="166"/>
      <c r="I286" s="43"/>
      <c r="J286" s="123"/>
      <c r="K286" s="77">
        <v>8.6199999999999992</v>
      </c>
      <c r="L286" s="271">
        <v>12.7</v>
      </c>
      <c r="M286" s="271">
        <v>26.3</v>
      </c>
      <c r="N286" s="287">
        <v>0.49619999999999997</v>
      </c>
      <c r="O286" s="287">
        <v>0.32300000000000001</v>
      </c>
      <c r="P286" s="105">
        <v>0.13</v>
      </c>
      <c r="X286" s="48">
        <v>2.44</v>
      </c>
    </row>
    <row r="287" spans="1:34" x14ac:dyDescent="0.2">
      <c r="A287" s="3" t="s">
        <v>124</v>
      </c>
      <c r="B287" s="181" t="s">
        <v>125</v>
      </c>
      <c r="C287" s="93"/>
      <c r="D287" s="43"/>
      <c r="E287" s="43"/>
      <c r="F287" s="232"/>
      <c r="G287" s="520"/>
      <c r="H287" s="166"/>
      <c r="I287" s="43"/>
      <c r="J287" s="123"/>
      <c r="K287" s="77">
        <v>8.6999999999999993</v>
      </c>
      <c r="L287" s="271">
        <v>15.24</v>
      </c>
      <c r="M287" s="271">
        <v>26.3</v>
      </c>
      <c r="N287" s="287">
        <v>0.44719999999999999</v>
      </c>
      <c r="O287" s="287">
        <v>0.29099999999999998</v>
      </c>
      <c r="P287" s="105">
        <v>0.03</v>
      </c>
      <c r="X287" s="48">
        <v>0.94</v>
      </c>
    </row>
    <row r="288" spans="1:34" x14ac:dyDescent="0.2">
      <c r="A288" s="3" t="s">
        <v>137</v>
      </c>
      <c r="B288" s="56" t="s">
        <v>138</v>
      </c>
      <c r="D288" s="520"/>
      <c r="E288" s="520" t="s">
        <v>223</v>
      </c>
      <c r="F288" s="520"/>
      <c r="G288" s="520"/>
      <c r="H288" s="180"/>
      <c r="I288" s="43"/>
      <c r="J288" s="124"/>
      <c r="K288" s="77">
        <v>8.5</v>
      </c>
      <c r="L288" s="271">
        <v>9.16</v>
      </c>
      <c r="M288" s="271">
        <v>25.7</v>
      </c>
      <c r="N288" s="287">
        <v>0.4919</v>
      </c>
      <c r="O288" s="287">
        <v>0.32</v>
      </c>
      <c r="P288" s="105">
        <v>0.02</v>
      </c>
      <c r="X288" s="48">
        <v>0.66</v>
      </c>
    </row>
    <row r="289" spans="1:34" x14ac:dyDescent="0.2">
      <c r="A289" s="3"/>
      <c r="B289" s="520">
        <v>3</v>
      </c>
      <c r="D289" s="520"/>
      <c r="E289" s="520">
        <v>3</v>
      </c>
      <c r="F289" s="520"/>
      <c r="G289" s="520"/>
      <c r="H289" s="180"/>
      <c r="I289" s="43"/>
      <c r="J289" s="124"/>
      <c r="K289" s="270"/>
      <c r="L289" s="270"/>
      <c r="M289" s="271">
        <v>19</v>
      </c>
      <c r="N289" s="287">
        <v>0.50700000000000001</v>
      </c>
      <c r="O289" s="287">
        <v>0.33</v>
      </c>
      <c r="P289" s="105">
        <v>0.06</v>
      </c>
      <c r="X289" s="48">
        <v>1.46</v>
      </c>
    </row>
    <row r="290" spans="1:34" x14ac:dyDescent="0.2">
      <c r="A290" s="3"/>
      <c r="B290" s="520">
        <v>4</v>
      </c>
      <c r="D290" s="520"/>
      <c r="E290" s="520">
        <v>4</v>
      </c>
      <c r="F290" s="520"/>
      <c r="G290" s="520"/>
      <c r="H290" s="180"/>
      <c r="I290" s="43"/>
      <c r="J290" s="124"/>
      <c r="K290" s="270"/>
      <c r="L290" s="270"/>
      <c r="M290" s="270"/>
      <c r="N290" s="268"/>
      <c r="O290" s="390"/>
      <c r="P290" s="105">
        <v>0.18</v>
      </c>
      <c r="X290" s="48">
        <v>2.27</v>
      </c>
    </row>
    <row r="291" spans="1:34" x14ac:dyDescent="0.2">
      <c r="A291" s="3"/>
      <c r="B291" s="520">
        <v>6</v>
      </c>
      <c r="D291" s="520"/>
      <c r="E291" s="520">
        <v>6</v>
      </c>
      <c r="F291" s="520"/>
      <c r="G291" s="520"/>
      <c r="H291" s="180"/>
      <c r="I291" s="43"/>
      <c r="J291" s="124"/>
      <c r="K291" s="270"/>
      <c r="L291" s="270"/>
      <c r="M291" s="270"/>
      <c r="N291" s="268"/>
      <c r="O291" s="390"/>
      <c r="P291" s="105">
        <v>7.0000000000000007E-2</v>
      </c>
      <c r="X291" s="48">
        <v>1.33</v>
      </c>
    </row>
    <row r="292" spans="1:34" x14ac:dyDescent="0.2">
      <c r="A292" s="3"/>
      <c r="B292" s="520">
        <v>9.5</v>
      </c>
      <c r="D292" s="520"/>
      <c r="E292" s="520">
        <v>9.5</v>
      </c>
      <c r="F292" s="520"/>
      <c r="G292" s="520"/>
      <c r="H292" s="180"/>
      <c r="I292" s="43"/>
      <c r="J292" s="124"/>
      <c r="K292" s="390"/>
      <c r="L292" s="390"/>
      <c r="M292" s="390"/>
      <c r="N292" s="399"/>
      <c r="O292" s="390"/>
      <c r="P292" s="105">
        <v>0.04</v>
      </c>
      <c r="X292" s="48">
        <v>0.72</v>
      </c>
    </row>
    <row r="293" spans="1:34" x14ac:dyDescent="0.2">
      <c r="A293" s="3"/>
      <c r="B293" s="520" t="s">
        <v>265</v>
      </c>
      <c r="D293" s="520"/>
      <c r="E293" s="520" t="s">
        <v>223</v>
      </c>
      <c r="F293" s="520"/>
      <c r="G293" s="520"/>
      <c r="H293" s="180"/>
      <c r="I293" s="43"/>
      <c r="J293" s="124"/>
      <c r="K293" s="395">
        <v>8.49</v>
      </c>
      <c r="L293" s="395">
        <v>9.19</v>
      </c>
      <c r="M293" s="395">
        <v>25.8</v>
      </c>
      <c r="N293" s="396">
        <v>0.49230000000000002</v>
      </c>
      <c r="O293" s="287">
        <v>0.32</v>
      </c>
      <c r="P293" s="105">
        <v>0.02</v>
      </c>
      <c r="X293" s="48">
        <v>0.65</v>
      </c>
    </row>
    <row r="294" spans="1:34" x14ac:dyDescent="0.2">
      <c r="A294" s="3"/>
      <c r="B294" s="520">
        <v>3</v>
      </c>
      <c r="D294" s="520"/>
      <c r="E294" s="520">
        <v>3</v>
      </c>
      <c r="F294" s="520"/>
      <c r="G294" s="520"/>
      <c r="H294" s="180"/>
      <c r="I294" s="43"/>
      <c r="J294" s="124"/>
      <c r="K294" s="390"/>
      <c r="L294" s="390"/>
      <c r="M294" s="395">
        <v>22.5</v>
      </c>
      <c r="N294" s="396">
        <v>0.50270000000000004</v>
      </c>
      <c r="O294" s="287">
        <v>0.32700000000000001</v>
      </c>
      <c r="P294" s="104">
        <v>0.1</v>
      </c>
      <c r="X294" s="48">
        <v>1.46</v>
      </c>
    </row>
    <row r="295" spans="1:34" x14ac:dyDescent="0.2">
      <c r="A295" s="3"/>
      <c r="B295" s="520">
        <v>6</v>
      </c>
      <c r="D295" s="520"/>
      <c r="E295" s="520">
        <v>6</v>
      </c>
      <c r="F295" s="520"/>
      <c r="G295" s="520"/>
      <c r="H295" s="180"/>
      <c r="I295" s="43"/>
      <c r="J295" s="124"/>
      <c r="K295" s="390"/>
      <c r="L295" s="390"/>
      <c r="M295" s="395">
        <v>8.4</v>
      </c>
      <c r="N295" s="396">
        <v>0.51170000000000004</v>
      </c>
      <c r="O295" s="287">
        <v>0.33300000000000002</v>
      </c>
      <c r="P295" s="105">
        <v>0.05</v>
      </c>
      <c r="X295" s="48">
        <v>1.1299999999999999</v>
      </c>
    </row>
    <row r="296" spans="1:34" x14ac:dyDescent="0.2">
      <c r="A296" s="3"/>
      <c r="B296" s="520">
        <v>9</v>
      </c>
      <c r="D296" s="520"/>
      <c r="E296" s="520">
        <v>9</v>
      </c>
      <c r="F296" s="520"/>
      <c r="G296" s="520"/>
      <c r="H296" s="180"/>
      <c r="I296" s="43"/>
      <c r="J296" s="124"/>
      <c r="K296" s="390"/>
      <c r="L296" s="390"/>
      <c r="M296" s="395">
        <v>5.7</v>
      </c>
      <c r="N296" s="396">
        <v>0.52470000000000006</v>
      </c>
      <c r="O296" s="287">
        <v>0.34100000000000003</v>
      </c>
      <c r="P296" s="105">
        <v>0.05</v>
      </c>
      <c r="X296" s="48">
        <v>1.18</v>
      </c>
    </row>
    <row r="297" spans="1:34" x14ac:dyDescent="0.2">
      <c r="A297" s="3" t="s">
        <v>139</v>
      </c>
      <c r="B297" s="56" t="s">
        <v>140</v>
      </c>
      <c r="D297" s="520"/>
      <c r="E297" s="520" t="s">
        <v>223</v>
      </c>
      <c r="F297" s="520"/>
      <c r="G297" s="520"/>
      <c r="H297" s="180"/>
      <c r="I297" s="43"/>
      <c r="J297" s="124"/>
      <c r="K297" s="271">
        <v>8.49</v>
      </c>
      <c r="L297" s="271">
        <v>9.07</v>
      </c>
      <c r="M297" s="271">
        <v>25.9</v>
      </c>
      <c r="N297" s="287">
        <v>0.4924</v>
      </c>
      <c r="O297" s="287">
        <v>0.32</v>
      </c>
      <c r="P297" s="104">
        <v>0</v>
      </c>
      <c r="X297" s="48">
        <v>0.56999999999999995</v>
      </c>
    </row>
    <row r="298" spans="1:34" x14ac:dyDescent="0.2">
      <c r="A298" s="3"/>
      <c r="B298" s="520">
        <v>3</v>
      </c>
      <c r="D298" s="520"/>
      <c r="E298" s="520">
        <v>3</v>
      </c>
      <c r="F298" s="520"/>
      <c r="G298" s="520"/>
      <c r="H298" s="180"/>
      <c r="I298" s="43"/>
      <c r="J298" s="124"/>
      <c r="K298" s="270"/>
      <c r="L298" s="270"/>
      <c r="M298" s="271">
        <v>23.9</v>
      </c>
      <c r="N298" s="287">
        <v>0.49809999999999999</v>
      </c>
      <c r="O298" s="287">
        <v>0.32400000000000001</v>
      </c>
      <c r="P298" s="105">
        <v>0.04</v>
      </c>
      <c r="X298" s="48">
        <v>1.34</v>
      </c>
    </row>
    <row r="299" spans="1:34" x14ac:dyDescent="0.2">
      <c r="A299" s="3"/>
      <c r="B299" s="520">
        <v>4</v>
      </c>
      <c r="D299" s="520"/>
      <c r="E299" s="520">
        <v>4</v>
      </c>
      <c r="F299" s="520"/>
      <c r="G299" s="520"/>
      <c r="H299" s="180"/>
      <c r="I299" s="43"/>
      <c r="J299" s="124"/>
      <c r="K299" s="270"/>
      <c r="L299" s="270"/>
      <c r="M299" s="271">
        <v>16.600000000000001</v>
      </c>
      <c r="N299" s="287">
        <v>0.505</v>
      </c>
      <c r="O299" s="287">
        <v>0.32900000000000001</v>
      </c>
      <c r="P299" s="105">
        <v>0.16</v>
      </c>
      <c r="X299" s="48">
        <v>2.12</v>
      </c>
    </row>
    <row r="300" spans="1:34" x14ac:dyDescent="0.2">
      <c r="A300" s="3"/>
      <c r="B300" s="520">
        <v>6</v>
      </c>
      <c r="D300" s="520"/>
      <c r="E300" s="520">
        <v>6</v>
      </c>
      <c r="F300" s="520"/>
      <c r="G300" s="520"/>
      <c r="H300" s="180"/>
      <c r="I300" s="43"/>
      <c r="J300" s="124"/>
      <c r="K300" s="270"/>
      <c r="L300" s="270"/>
      <c r="M300" s="271">
        <v>10</v>
      </c>
      <c r="N300" s="287">
        <v>0.50690000000000002</v>
      </c>
      <c r="O300" s="287">
        <v>0.33</v>
      </c>
      <c r="P300" s="105">
        <v>0.05</v>
      </c>
      <c r="X300" s="48">
        <v>1.45</v>
      </c>
    </row>
    <row r="301" spans="1:34" x14ac:dyDescent="0.2">
      <c r="A301" s="3"/>
      <c r="B301" s="520">
        <v>9</v>
      </c>
      <c r="D301" s="520"/>
      <c r="E301" s="520">
        <v>9</v>
      </c>
      <c r="F301" s="520"/>
      <c r="G301" s="520"/>
      <c r="H301" s="180"/>
      <c r="I301" s="43"/>
      <c r="J301" s="124"/>
      <c r="K301" s="270"/>
      <c r="L301" s="270"/>
      <c r="M301" s="271">
        <v>5.3</v>
      </c>
      <c r="N301" s="385">
        <v>0.5171</v>
      </c>
      <c r="O301" s="385">
        <v>0.33600000000000002</v>
      </c>
      <c r="P301" s="105">
        <v>0.04</v>
      </c>
      <c r="X301" s="48">
        <v>1.1200000000000001</v>
      </c>
    </row>
    <row r="302" spans="1:34" x14ac:dyDescent="0.2">
      <c r="A302" s="65" t="s">
        <v>142</v>
      </c>
      <c r="B302" s="90" t="s">
        <v>143</v>
      </c>
      <c r="C302" s="90"/>
      <c r="D302" s="69"/>
      <c r="E302" s="69"/>
      <c r="F302" s="69"/>
      <c r="G302" s="69"/>
      <c r="H302" s="222"/>
      <c r="I302" s="85"/>
      <c r="J302" s="223"/>
      <c r="K302" s="289">
        <v>8.49</v>
      </c>
      <c r="L302" s="289">
        <v>9.23</v>
      </c>
      <c r="M302" s="289">
        <v>26.2</v>
      </c>
      <c r="N302" s="290">
        <v>0.48770000000000002</v>
      </c>
      <c r="O302" s="290">
        <v>0.317</v>
      </c>
      <c r="P302" s="397">
        <v>0.02</v>
      </c>
      <c r="Q302" s="397"/>
      <c r="R302" s="397"/>
      <c r="S302" s="397"/>
      <c r="T302" s="397"/>
      <c r="U302" s="397"/>
      <c r="V302" s="397"/>
      <c r="W302" s="440"/>
      <c r="X302" s="398">
        <v>0.41</v>
      </c>
      <c r="Y302" s="398"/>
      <c r="Z302" s="398"/>
      <c r="AA302" s="398"/>
      <c r="AB302" s="234"/>
      <c r="AC302" s="234"/>
      <c r="AD302" s="234"/>
      <c r="AE302" s="73"/>
      <c r="AF302" s="73"/>
      <c r="AG302" s="73"/>
      <c r="AH302" s="73"/>
    </row>
    <row r="303" spans="1:34" x14ac:dyDescent="0.2">
      <c r="A303" s="282" t="s">
        <v>264</v>
      </c>
      <c r="B303" s="199" t="s">
        <v>261</v>
      </c>
      <c r="C303" s="465"/>
      <c r="D303" s="228"/>
      <c r="E303" s="477">
        <v>0.45833333333333331</v>
      </c>
      <c r="F303" s="394">
        <v>43306</v>
      </c>
      <c r="G303" s="520"/>
      <c r="H303" s="186"/>
      <c r="I303" s="228"/>
      <c r="J303" s="187"/>
      <c r="K303" s="284">
        <v>8.4</v>
      </c>
      <c r="L303" s="284">
        <v>14.98</v>
      </c>
      <c r="M303" s="284">
        <v>26.6</v>
      </c>
      <c r="N303" s="285">
        <v>0.52900000000000003</v>
      </c>
      <c r="O303" s="285">
        <v>0.34200000000000003</v>
      </c>
      <c r="P303" s="105">
        <v>0.28000000000000003</v>
      </c>
      <c r="X303" s="48">
        <v>3.97</v>
      </c>
    </row>
    <row r="304" spans="1:34" x14ac:dyDescent="0.2">
      <c r="A304" s="3" t="s">
        <v>104</v>
      </c>
      <c r="B304" s="200" t="s">
        <v>105</v>
      </c>
      <c r="C304" s="93"/>
      <c r="D304" s="43"/>
      <c r="E304" s="477"/>
      <c r="F304" s="232">
        <f>F303</f>
        <v>43306</v>
      </c>
      <c r="G304" s="520"/>
      <c r="H304" s="166"/>
      <c r="I304" s="43"/>
      <c r="J304" s="123"/>
      <c r="K304" s="271">
        <v>8.31</v>
      </c>
      <c r="L304" s="271">
        <v>11.04</v>
      </c>
      <c r="M304" s="271">
        <v>25.5</v>
      </c>
      <c r="N304" s="287">
        <v>0.52800000000000002</v>
      </c>
      <c r="O304" s="287">
        <v>0.34200000000000003</v>
      </c>
      <c r="P304" s="105">
        <v>0.26</v>
      </c>
      <c r="X304" s="48">
        <v>1.72</v>
      </c>
    </row>
    <row r="305" spans="1:24" x14ac:dyDescent="0.2">
      <c r="A305" s="3" t="s">
        <v>108</v>
      </c>
      <c r="B305" s="181" t="s">
        <v>109</v>
      </c>
      <c r="C305" s="93"/>
      <c r="D305" s="43"/>
      <c r="E305" s="43"/>
      <c r="F305" s="520"/>
      <c r="G305" s="520"/>
      <c r="H305" s="166"/>
      <c r="I305" s="43"/>
      <c r="J305" s="123"/>
      <c r="K305" s="77">
        <v>8.56</v>
      </c>
      <c r="L305" s="271">
        <v>14.26</v>
      </c>
      <c r="M305" s="271">
        <v>26.1</v>
      </c>
      <c r="N305" s="287">
        <v>0.48899999999999999</v>
      </c>
      <c r="O305" s="287">
        <v>0.318</v>
      </c>
      <c r="P305" s="104">
        <v>0.33</v>
      </c>
      <c r="X305" s="48">
        <v>1.85</v>
      </c>
    </row>
    <row r="306" spans="1:24" x14ac:dyDescent="0.2">
      <c r="A306" s="3" t="s">
        <v>116</v>
      </c>
      <c r="B306" s="181" t="s">
        <v>117</v>
      </c>
      <c r="C306" s="93"/>
      <c r="D306" s="43"/>
      <c r="E306" s="43"/>
      <c r="F306" s="232"/>
      <c r="G306" s="520"/>
      <c r="H306" s="166"/>
      <c r="I306" s="43"/>
      <c r="J306" s="123"/>
      <c r="K306" s="77">
        <v>8.4700000000000006</v>
      </c>
      <c r="L306" s="271">
        <v>10.77</v>
      </c>
      <c r="M306" s="271">
        <v>25</v>
      </c>
      <c r="N306" s="287">
        <v>0.47499999999999998</v>
      </c>
      <c r="O306" s="287">
        <v>0.311</v>
      </c>
      <c r="P306" s="105">
        <v>0.18</v>
      </c>
      <c r="X306" s="48">
        <v>0.64</v>
      </c>
    </row>
    <row r="307" spans="1:24" x14ac:dyDescent="0.2">
      <c r="A307" s="3" t="s">
        <v>124</v>
      </c>
      <c r="B307" s="181" t="s">
        <v>125</v>
      </c>
      <c r="C307" s="93"/>
      <c r="D307" s="43"/>
      <c r="E307" s="43"/>
      <c r="F307" s="232"/>
      <c r="G307" s="520"/>
      <c r="H307" s="166"/>
      <c r="I307" s="43"/>
      <c r="J307" s="123"/>
      <c r="K307" s="77">
        <v>8.39</v>
      </c>
      <c r="L307" s="271">
        <v>11.62</v>
      </c>
      <c r="M307" s="271">
        <v>24.2</v>
      </c>
      <c r="N307" s="287">
        <v>0.51</v>
      </c>
      <c r="O307" s="287">
        <v>0.33200000000000002</v>
      </c>
      <c r="P307" s="105">
        <v>0.16</v>
      </c>
      <c r="X307" s="48">
        <v>1.07</v>
      </c>
    </row>
    <row r="308" spans="1:24" x14ac:dyDescent="0.2">
      <c r="A308" s="3" t="s">
        <v>137</v>
      </c>
      <c r="B308" s="56" t="s">
        <v>138</v>
      </c>
      <c r="D308" s="520"/>
      <c r="E308" s="520" t="s">
        <v>223</v>
      </c>
      <c r="F308" s="520"/>
      <c r="G308" s="520"/>
      <c r="H308" s="180"/>
      <c r="I308" s="43"/>
      <c r="J308" s="124"/>
      <c r="K308" s="77">
        <v>8.4499999999999993</v>
      </c>
      <c r="L308" s="271">
        <v>9.19</v>
      </c>
      <c r="M308" s="271">
        <v>25.1</v>
      </c>
      <c r="N308" s="287">
        <v>0.47</v>
      </c>
      <c r="O308" s="287">
        <v>0.30599999999999999</v>
      </c>
      <c r="P308" s="105">
        <v>0.01</v>
      </c>
      <c r="X308" s="48">
        <v>0.26</v>
      </c>
    </row>
    <row r="309" spans="1:24" x14ac:dyDescent="0.2">
      <c r="A309" s="3"/>
      <c r="B309" s="520">
        <v>2</v>
      </c>
      <c r="D309" s="520"/>
      <c r="E309" s="520">
        <v>2</v>
      </c>
      <c r="F309" s="520"/>
      <c r="G309" s="520"/>
      <c r="H309" s="180"/>
      <c r="I309" s="43"/>
      <c r="J309" s="124"/>
      <c r="K309" s="270"/>
      <c r="L309" s="270"/>
      <c r="M309" s="270"/>
      <c r="N309" s="270"/>
      <c r="O309" s="270"/>
      <c r="P309" s="105">
        <v>0.03</v>
      </c>
      <c r="X309" s="48">
        <v>0.48</v>
      </c>
    </row>
    <row r="310" spans="1:24" x14ac:dyDescent="0.2">
      <c r="A310" s="3"/>
      <c r="B310" s="520">
        <v>3</v>
      </c>
      <c r="D310" s="520"/>
      <c r="E310" s="520">
        <v>3</v>
      </c>
      <c r="F310" s="520"/>
      <c r="G310" s="520"/>
      <c r="H310" s="180"/>
      <c r="I310" s="43"/>
      <c r="J310" s="124"/>
      <c r="K310" s="270"/>
      <c r="L310" s="270"/>
      <c r="M310" s="270"/>
      <c r="N310" s="268"/>
      <c r="O310" s="390"/>
      <c r="P310" s="105">
        <v>0.14000000000000001</v>
      </c>
      <c r="X310" s="48">
        <v>1.55</v>
      </c>
    </row>
    <row r="311" spans="1:24" x14ac:dyDescent="0.2">
      <c r="A311" s="3"/>
      <c r="B311" s="520">
        <v>4</v>
      </c>
      <c r="D311" s="520"/>
      <c r="E311" s="520">
        <v>4</v>
      </c>
      <c r="F311" s="520"/>
      <c r="G311" s="520"/>
      <c r="H311" s="180"/>
      <c r="I311" s="43"/>
      <c r="J311" s="124"/>
      <c r="K311" s="270"/>
      <c r="L311" s="270"/>
      <c r="M311" s="270"/>
      <c r="N311" s="268"/>
      <c r="O311" s="390"/>
      <c r="P311" s="105">
        <v>0.38</v>
      </c>
      <c r="X311" s="48">
        <v>3.21</v>
      </c>
    </row>
    <row r="312" spans="1:24" x14ac:dyDescent="0.2">
      <c r="A312" s="3"/>
      <c r="B312" s="520">
        <v>5</v>
      </c>
      <c r="D312" s="520"/>
      <c r="E312" s="520">
        <v>5</v>
      </c>
      <c r="F312" s="520"/>
      <c r="G312" s="520"/>
      <c r="H312" s="180"/>
      <c r="I312" s="43"/>
      <c r="J312" s="124"/>
      <c r="K312" s="390"/>
      <c r="L312" s="390"/>
      <c r="M312" s="390"/>
      <c r="N312" s="399"/>
      <c r="O312" s="390"/>
      <c r="P312" s="105">
        <v>0.28999999999999998</v>
      </c>
      <c r="X312" s="48">
        <v>3.86</v>
      </c>
    </row>
    <row r="313" spans="1:24" x14ac:dyDescent="0.2">
      <c r="A313" s="3"/>
      <c r="B313" s="520">
        <v>6</v>
      </c>
      <c r="D313" s="520"/>
      <c r="E313" s="520">
        <v>6</v>
      </c>
      <c r="F313" s="520"/>
      <c r="G313" s="520"/>
      <c r="H313" s="180"/>
      <c r="I313" s="43"/>
      <c r="J313" s="124"/>
      <c r="K313" s="390"/>
      <c r="L313" s="390"/>
      <c r="M313" s="390"/>
      <c r="N313" s="399"/>
      <c r="O313" s="390"/>
      <c r="P313" s="105">
        <v>0.13</v>
      </c>
      <c r="X313" s="48">
        <v>2.29</v>
      </c>
    </row>
    <row r="314" spans="1:24" x14ac:dyDescent="0.2">
      <c r="A314" s="3"/>
      <c r="B314" s="520">
        <v>9</v>
      </c>
      <c r="D314" s="520"/>
      <c r="E314" s="520">
        <v>9</v>
      </c>
      <c r="F314" s="520"/>
      <c r="G314" s="520"/>
      <c r="H314" s="180"/>
      <c r="I314" s="43"/>
      <c r="J314" s="124"/>
      <c r="K314" s="390"/>
      <c r="L314" s="390"/>
      <c r="M314" s="390"/>
      <c r="N314" s="399"/>
      <c r="O314" s="390"/>
      <c r="P314" s="105">
        <v>0.06</v>
      </c>
      <c r="X314" s="48">
        <v>1.1299999999999999</v>
      </c>
    </row>
    <row r="315" spans="1:24" x14ac:dyDescent="0.2">
      <c r="A315" s="3" t="s">
        <v>139</v>
      </c>
      <c r="B315" s="56" t="s">
        <v>140</v>
      </c>
      <c r="D315" s="520"/>
      <c r="E315" s="520" t="s">
        <v>223</v>
      </c>
      <c r="F315" s="520"/>
      <c r="G315" s="520"/>
      <c r="H315" s="180"/>
      <c r="I315" s="43"/>
      <c r="J315" s="124"/>
      <c r="K315" s="395">
        <v>8.43</v>
      </c>
      <c r="L315" s="395">
        <v>8.92</v>
      </c>
      <c r="M315" s="395">
        <v>25.3</v>
      </c>
      <c r="N315" s="396">
        <v>0.46700000000000003</v>
      </c>
      <c r="O315" s="287">
        <v>0.30399999999999999</v>
      </c>
      <c r="P315" s="105">
        <v>0.02</v>
      </c>
      <c r="X315" s="48">
        <v>0.28999999999999998</v>
      </c>
    </row>
    <row r="316" spans="1:24" x14ac:dyDescent="0.2">
      <c r="A316" s="3"/>
      <c r="B316" s="520">
        <v>3</v>
      </c>
      <c r="D316" s="520"/>
      <c r="E316" s="520">
        <v>3</v>
      </c>
      <c r="F316" s="520"/>
      <c r="G316" s="520"/>
      <c r="H316" s="180"/>
      <c r="I316" s="43"/>
      <c r="J316" s="124"/>
      <c r="K316" s="390"/>
      <c r="L316" s="390"/>
      <c r="M316" s="390"/>
      <c r="N316" s="390"/>
      <c r="O316" s="390"/>
      <c r="P316" s="105">
        <v>0.19</v>
      </c>
      <c r="X316" s="48">
        <v>1.71</v>
      </c>
    </row>
    <row r="317" spans="1:24" x14ac:dyDescent="0.2">
      <c r="A317" s="3"/>
      <c r="B317" s="520">
        <v>4</v>
      </c>
      <c r="D317" s="520"/>
      <c r="E317" s="520">
        <v>4</v>
      </c>
      <c r="F317" s="520"/>
      <c r="G317" s="520"/>
      <c r="H317" s="180"/>
      <c r="I317" s="43"/>
      <c r="J317" s="124"/>
      <c r="K317" s="390"/>
      <c r="L317" s="390"/>
      <c r="M317" s="390"/>
      <c r="N317" s="390"/>
      <c r="O317" s="390"/>
      <c r="P317" s="105">
        <v>0.44</v>
      </c>
      <c r="X317" s="48">
        <v>3.27</v>
      </c>
    </row>
    <row r="318" spans="1:24" x14ac:dyDescent="0.2">
      <c r="A318" s="3"/>
      <c r="B318" s="520">
        <v>5</v>
      </c>
      <c r="D318" s="520"/>
      <c r="E318" s="520">
        <v>5</v>
      </c>
      <c r="F318" s="520"/>
      <c r="G318" s="520"/>
      <c r="H318" s="180"/>
      <c r="I318" s="43"/>
      <c r="J318" s="124"/>
      <c r="K318" s="390"/>
      <c r="L318" s="390"/>
      <c r="M318" s="390"/>
      <c r="N318" s="390"/>
      <c r="O318" s="390"/>
      <c r="P318" s="105">
        <v>0.28000000000000003</v>
      </c>
      <c r="X318" s="48">
        <v>4.3499999999999996</v>
      </c>
    </row>
    <row r="319" spans="1:24" x14ac:dyDescent="0.2">
      <c r="A319" s="3"/>
      <c r="B319" s="520">
        <v>6</v>
      </c>
      <c r="D319" s="520"/>
      <c r="E319" s="520">
        <v>6</v>
      </c>
      <c r="F319" s="520"/>
      <c r="G319" s="520"/>
      <c r="H319" s="180"/>
      <c r="I319" s="43"/>
      <c r="J319" s="124"/>
      <c r="K319" s="390"/>
      <c r="L319" s="390"/>
      <c r="M319" s="390"/>
      <c r="N319" s="390"/>
      <c r="O319" s="390"/>
      <c r="P319" s="104">
        <v>0.13</v>
      </c>
      <c r="X319" s="48">
        <v>2.2400000000000002</v>
      </c>
    </row>
    <row r="320" spans="1:24" x14ac:dyDescent="0.2">
      <c r="A320" s="3"/>
      <c r="B320" s="520">
        <v>9</v>
      </c>
      <c r="D320" s="520"/>
      <c r="E320" s="520">
        <v>9</v>
      </c>
      <c r="F320" s="520"/>
      <c r="G320" s="520"/>
      <c r="H320" s="180"/>
      <c r="I320" s="43"/>
      <c r="J320" s="124"/>
      <c r="K320" s="390"/>
      <c r="L320" s="390"/>
      <c r="M320" s="390"/>
      <c r="N320" s="390"/>
      <c r="O320" s="390"/>
      <c r="P320" s="105">
        <v>0.25</v>
      </c>
      <c r="X320" s="48">
        <v>2.1800000000000002</v>
      </c>
    </row>
    <row r="321" spans="1:35" x14ac:dyDescent="0.2">
      <c r="A321" s="65" t="s">
        <v>142</v>
      </c>
      <c r="B321" s="90" t="s">
        <v>143</v>
      </c>
      <c r="C321" s="90"/>
      <c r="D321" s="69"/>
      <c r="E321" s="69"/>
      <c r="F321" s="69"/>
      <c r="G321" s="69"/>
      <c r="H321" s="222"/>
      <c r="I321" s="85"/>
      <c r="J321" s="223"/>
      <c r="K321" s="289">
        <v>8.39</v>
      </c>
      <c r="L321" s="289">
        <v>8.69</v>
      </c>
      <c r="M321" s="289">
        <v>25.2</v>
      </c>
      <c r="N321" s="290">
        <v>0.47</v>
      </c>
      <c r="O321" s="290">
        <v>0.30599999999999999</v>
      </c>
      <c r="P321" s="397">
        <v>0.01</v>
      </c>
      <c r="Q321" s="397"/>
      <c r="R321" s="397"/>
      <c r="S321" s="397"/>
      <c r="T321" s="397"/>
      <c r="U321" s="397"/>
      <c r="V321" s="397"/>
      <c r="W321" s="440"/>
      <c r="X321" s="398">
        <v>0.35</v>
      </c>
      <c r="Y321" s="398"/>
      <c r="Z321" s="398"/>
      <c r="AA321" s="398"/>
      <c r="AB321" s="234"/>
      <c r="AC321" s="234"/>
      <c r="AD321" s="234"/>
      <c r="AE321" s="73"/>
      <c r="AF321" s="73"/>
      <c r="AG321" s="73"/>
      <c r="AH321" s="73"/>
    </row>
    <row r="322" spans="1:35" x14ac:dyDescent="0.2">
      <c r="A322" s="282" t="s">
        <v>264</v>
      </c>
      <c r="B322" s="199" t="s">
        <v>261</v>
      </c>
      <c r="C322" s="465"/>
      <c r="D322" s="228"/>
      <c r="E322" s="477">
        <v>0.45833333333333331</v>
      </c>
      <c r="F322" s="394">
        <v>43320</v>
      </c>
      <c r="G322" s="520"/>
      <c r="H322" s="186"/>
      <c r="I322" s="228"/>
      <c r="J322" s="187"/>
      <c r="K322" s="284">
        <v>7.93</v>
      </c>
      <c r="L322" s="284">
        <v>5.4</v>
      </c>
      <c r="M322" s="284">
        <v>18.8</v>
      </c>
      <c r="N322" s="285">
        <v>0.52200000000000002</v>
      </c>
      <c r="O322" s="285">
        <v>0.33900000000000002</v>
      </c>
      <c r="P322" s="105">
        <v>7.0000000000000007E-2</v>
      </c>
      <c r="X322" s="48">
        <v>3.02</v>
      </c>
    </row>
    <row r="323" spans="1:35" x14ac:dyDescent="0.2">
      <c r="A323" s="3" t="s">
        <v>104</v>
      </c>
      <c r="B323" s="200" t="s">
        <v>105</v>
      </c>
      <c r="C323" s="93"/>
      <c r="D323" s="43"/>
      <c r="E323" s="477"/>
      <c r="F323" s="232">
        <f>F322</f>
        <v>43320</v>
      </c>
      <c r="G323" s="520"/>
      <c r="H323" s="166"/>
      <c r="I323" s="43"/>
      <c r="J323" s="123"/>
      <c r="K323" s="271">
        <v>7.86</v>
      </c>
      <c r="L323" s="271">
        <v>5.63</v>
      </c>
      <c r="M323" s="271">
        <v>19.399999999999999</v>
      </c>
      <c r="N323" s="287">
        <v>0.56100000000000005</v>
      </c>
      <c r="O323" s="287">
        <v>0.36499999999999999</v>
      </c>
      <c r="P323" s="105">
        <v>0.04</v>
      </c>
      <c r="X323" s="48">
        <v>2.72</v>
      </c>
      <c r="AF323" s="1" t="s">
        <v>266</v>
      </c>
    </row>
    <row r="324" spans="1:35" x14ac:dyDescent="0.2">
      <c r="A324" s="3" t="s">
        <v>108</v>
      </c>
      <c r="B324" s="181" t="s">
        <v>109</v>
      </c>
      <c r="C324" s="93"/>
      <c r="D324" s="43"/>
      <c r="E324" s="43"/>
      <c r="F324" s="520"/>
      <c r="G324" s="520"/>
      <c r="H324" s="166"/>
      <c r="I324" s="43"/>
      <c r="J324" s="123"/>
      <c r="K324" s="77">
        <v>7.93</v>
      </c>
      <c r="L324" s="271">
        <v>6.75</v>
      </c>
      <c r="M324" s="271">
        <v>20</v>
      </c>
      <c r="N324" s="287">
        <v>0.58399999999999996</v>
      </c>
      <c r="O324" s="287">
        <v>0.38</v>
      </c>
      <c r="P324" s="104">
        <v>1.36</v>
      </c>
      <c r="X324" s="48">
        <v>5.8</v>
      </c>
      <c r="AF324" s="1" t="s">
        <v>267</v>
      </c>
    </row>
    <row r="325" spans="1:35" x14ac:dyDescent="0.2">
      <c r="A325" s="3" t="s">
        <v>116</v>
      </c>
      <c r="B325" s="181" t="s">
        <v>117</v>
      </c>
      <c r="C325" s="93"/>
      <c r="D325" s="43"/>
      <c r="E325" s="43"/>
      <c r="F325" s="232"/>
      <c r="G325" s="520"/>
      <c r="H325" s="166"/>
      <c r="I325" s="43"/>
      <c r="J325" s="123"/>
      <c r="K325" s="77">
        <v>8.42</v>
      </c>
      <c r="L325" s="271">
        <v>8.92</v>
      </c>
      <c r="M325" s="271">
        <v>25.4</v>
      </c>
      <c r="N325" s="287">
        <v>0.42599999999999999</v>
      </c>
      <c r="O325" s="287">
        <v>0.27700000000000002</v>
      </c>
      <c r="P325" s="105">
        <v>0.01</v>
      </c>
      <c r="X325" s="48">
        <v>0.31</v>
      </c>
      <c r="AH325" s="411" t="s">
        <v>268</v>
      </c>
      <c r="AI325" s="412">
        <f>25/5.93</f>
        <v>4.2158516020236085</v>
      </c>
    </row>
    <row r="326" spans="1:35" x14ac:dyDescent="0.2">
      <c r="A326" s="3" t="s">
        <v>124</v>
      </c>
      <c r="B326" s="181" t="s">
        <v>125</v>
      </c>
      <c r="C326" s="93"/>
      <c r="D326" s="43"/>
      <c r="E326" s="43"/>
      <c r="F326" s="232"/>
      <c r="G326" s="520"/>
      <c r="H326" s="166"/>
      <c r="I326" s="43"/>
      <c r="J326" s="123"/>
      <c r="K326" s="77">
        <v>8.4600000000000009</v>
      </c>
      <c r="L326" s="271">
        <v>9.0299999999999994</v>
      </c>
      <c r="M326" s="271">
        <v>25.6</v>
      </c>
      <c r="N326" s="287">
        <v>0.435</v>
      </c>
      <c r="O326" s="287">
        <v>0.28399999999999997</v>
      </c>
      <c r="P326" s="105">
        <v>0.12</v>
      </c>
      <c r="X326" s="48">
        <v>1.03</v>
      </c>
    </row>
    <row r="327" spans="1:35" x14ac:dyDescent="0.2">
      <c r="A327" s="3" t="s">
        <v>137</v>
      </c>
      <c r="B327" s="56" t="s">
        <v>138</v>
      </c>
      <c r="D327" s="520"/>
      <c r="E327" s="520" t="s">
        <v>223</v>
      </c>
      <c r="F327" s="520"/>
      <c r="G327" s="520"/>
      <c r="H327" s="180"/>
      <c r="I327" s="43"/>
      <c r="J327" s="124"/>
      <c r="K327" s="77">
        <v>8.51</v>
      </c>
      <c r="L327" s="271">
        <v>8.51</v>
      </c>
      <c r="M327" s="271">
        <v>25.8</v>
      </c>
      <c r="N327" s="287">
        <v>0.42799999999999999</v>
      </c>
      <c r="O327" s="287">
        <v>0.27800000000000002</v>
      </c>
      <c r="P327" s="105">
        <v>0.02</v>
      </c>
      <c r="X327" s="48">
        <v>0.28000000000000003</v>
      </c>
    </row>
    <row r="328" spans="1:35" x14ac:dyDescent="0.2">
      <c r="A328" s="3"/>
      <c r="B328" s="520">
        <v>3</v>
      </c>
      <c r="D328" s="520"/>
      <c r="E328" s="520">
        <v>3</v>
      </c>
      <c r="F328" s="520"/>
      <c r="G328" s="520"/>
      <c r="H328" s="180"/>
      <c r="I328" s="43"/>
      <c r="J328" s="124"/>
      <c r="K328" s="270"/>
      <c r="L328" s="270"/>
      <c r="M328" s="270"/>
      <c r="N328" s="270"/>
      <c r="O328" s="270"/>
      <c r="P328" s="105">
        <v>0.25</v>
      </c>
      <c r="X328" s="48">
        <v>1.1499999999999999</v>
      </c>
    </row>
    <row r="329" spans="1:35" x14ac:dyDescent="0.2">
      <c r="A329" s="3"/>
      <c r="B329" s="520">
        <v>3.5</v>
      </c>
      <c r="D329" s="520"/>
      <c r="E329" s="520">
        <v>3.5</v>
      </c>
      <c r="F329" s="520"/>
      <c r="G329" s="520"/>
      <c r="H329" s="180"/>
      <c r="I329" s="43"/>
      <c r="J329" s="124"/>
      <c r="K329" s="270"/>
      <c r="L329" s="270"/>
      <c r="M329" s="270"/>
      <c r="N329" s="268"/>
      <c r="O329" s="390"/>
      <c r="P329" s="105">
        <v>0.41</v>
      </c>
      <c r="X329" s="334">
        <v>1.5</v>
      </c>
    </row>
    <row r="330" spans="1:35" x14ac:dyDescent="0.2">
      <c r="A330" s="3"/>
      <c r="B330" s="520">
        <v>6</v>
      </c>
      <c r="D330" s="520"/>
      <c r="E330" s="520">
        <v>6</v>
      </c>
      <c r="F330" s="520"/>
      <c r="G330" s="520"/>
      <c r="H330" s="180"/>
      <c r="I330" s="43"/>
      <c r="J330" s="124"/>
      <c r="K330" s="270"/>
      <c r="L330" s="270"/>
      <c r="M330" s="270"/>
      <c r="N330" s="268"/>
      <c r="O330" s="390"/>
      <c r="P330" s="105">
        <v>0.13</v>
      </c>
      <c r="X330" s="48">
        <v>1.19</v>
      </c>
    </row>
    <row r="331" spans="1:35" x14ac:dyDescent="0.2">
      <c r="A331" s="3"/>
      <c r="B331" s="520">
        <v>9.5</v>
      </c>
      <c r="D331" s="520"/>
      <c r="E331" s="520">
        <v>9.5</v>
      </c>
      <c r="F331" s="520"/>
      <c r="G331" s="520"/>
      <c r="H331" s="180"/>
      <c r="I331" s="43"/>
      <c r="J331" s="124"/>
      <c r="K331" s="390"/>
      <c r="L331" s="390"/>
      <c r="M331" s="390"/>
      <c r="N331" s="399"/>
      <c r="O331" s="390"/>
      <c r="P331" s="105">
        <v>0.27</v>
      </c>
      <c r="X331" s="334">
        <v>1.9</v>
      </c>
    </row>
    <row r="332" spans="1:35" x14ac:dyDescent="0.2">
      <c r="A332" s="3" t="s">
        <v>139</v>
      </c>
      <c r="B332" s="56" t="s">
        <v>140</v>
      </c>
      <c r="D332" s="520"/>
      <c r="E332" s="520" t="s">
        <v>223</v>
      </c>
      <c r="F332" s="520"/>
      <c r="G332" s="520"/>
      <c r="H332" s="180"/>
      <c r="I332" s="43"/>
      <c r="J332" s="124"/>
      <c r="K332" s="395">
        <v>8.51</v>
      </c>
      <c r="L332" s="395">
        <v>8.85</v>
      </c>
      <c r="M332" s="395">
        <v>25.8</v>
      </c>
      <c r="N332" s="396">
        <v>0.42799999999999999</v>
      </c>
      <c r="O332" s="287">
        <v>0.27800000000000002</v>
      </c>
      <c r="P332" s="105">
        <v>0.02</v>
      </c>
      <c r="X332" s="48">
        <v>0.31</v>
      </c>
    </row>
    <row r="333" spans="1:35" x14ac:dyDescent="0.2">
      <c r="A333" s="3"/>
      <c r="B333" s="520">
        <v>3</v>
      </c>
      <c r="D333" s="520"/>
      <c r="E333" s="520">
        <v>3</v>
      </c>
      <c r="F333" s="520"/>
      <c r="G333" s="520"/>
      <c r="H333" s="180"/>
      <c r="I333" s="43"/>
      <c r="J333" s="124"/>
      <c r="K333" s="390"/>
      <c r="L333" s="390"/>
      <c r="M333" s="390"/>
      <c r="N333" s="390"/>
      <c r="O333" s="390"/>
      <c r="P333" s="105">
        <v>0.04</v>
      </c>
      <c r="X333" s="48">
        <v>0.86</v>
      </c>
    </row>
    <row r="334" spans="1:35" x14ac:dyDescent="0.2">
      <c r="A334" s="3"/>
      <c r="B334" s="520">
        <v>6</v>
      </c>
      <c r="D334" s="520"/>
      <c r="E334" s="520">
        <v>6</v>
      </c>
      <c r="F334" s="520"/>
      <c r="G334" s="520"/>
      <c r="H334" s="180"/>
      <c r="I334" s="43"/>
      <c r="J334" s="124"/>
      <c r="K334" s="390"/>
      <c r="L334" s="390"/>
      <c r="M334" s="390"/>
      <c r="N334" s="390"/>
      <c r="O334" s="390"/>
      <c r="P334" s="105">
        <v>0.24</v>
      </c>
      <c r="X334" s="48">
        <v>1.93</v>
      </c>
    </row>
    <row r="335" spans="1:35" x14ac:dyDescent="0.2">
      <c r="A335" s="3"/>
      <c r="B335" s="520">
        <v>9</v>
      </c>
      <c r="D335" s="520"/>
      <c r="E335" s="520">
        <v>9</v>
      </c>
      <c r="F335" s="520"/>
      <c r="G335" s="520"/>
      <c r="H335" s="180"/>
      <c r="I335" s="43"/>
      <c r="J335" s="124"/>
      <c r="K335" s="390"/>
      <c r="L335" s="390"/>
      <c r="M335" s="390"/>
      <c r="N335" s="390"/>
      <c r="O335" s="390"/>
      <c r="P335" s="105">
        <v>0.22</v>
      </c>
      <c r="X335" s="48">
        <v>1.98</v>
      </c>
    </row>
    <row r="336" spans="1:35" x14ac:dyDescent="0.2">
      <c r="A336" s="65" t="s">
        <v>142</v>
      </c>
      <c r="B336" s="90" t="s">
        <v>143</v>
      </c>
      <c r="C336" s="90"/>
      <c r="D336" s="69"/>
      <c r="E336" s="69"/>
      <c r="F336" s="69"/>
      <c r="G336" s="69"/>
      <c r="H336" s="222"/>
      <c r="I336" s="85"/>
      <c r="J336" s="223"/>
      <c r="K336" s="289">
        <v>8.51</v>
      </c>
      <c r="L336" s="289">
        <v>8.84</v>
      </c>
      <c r="M336" s="289">
        <v>25.8</v>
      </c>
      <c r="N336" s="290">
        <v>0.42599999999999999</v>
      </c>
      <c r="O336" s="290">
        <v>0.27700000000000002</v>
      </c>
      <c r="P336" s="397">
        <v>0.03</v>
      </c>
      <c r="Q336" s="397"/>
      <c r="R336" s="397"/>
      <c r="S336" s="397"/>
      <c r="T336" s="397"/>
      <c r="U336" s="397"/>
      <c r="V336" s="397"/>
      <c r="W336" s="440"/>
      <c r="X336" s="410">
        <v>0.3</v>
      </c>
      <c r="Y336" s="398"/>
      <c r="Z336" s="398"/>
      <c r="AA336" s="398"/>
      <c r="AB336" s="234"/>
      <c r="AC336" s="234"/>
      <c r="AD336" s="234"/>
      <c r="AE336" s="73"/>
      <c r="AF336" s="73"/>
      <c r="AG336" s="73"/>
      <c r="AH336" s="73"/>
    </row>
    <row r="337" spans="1:40" x14ac:dyDescent="0.2">
      <c r="A337" s="282" t="s">
        <v>264</v>
      </c>
      <c r="B337" s="199" t="s">
        <v>261</v>
      </c>
      <c r="C337" s="465"/>
      <c r="D337" s="228"/>
      <c r="E337" s="477">
        <v>0.45833333333333331</v>
      </c>
      <c r="F337" s="394">
        <v>43332</v>
      </c>
      <c r="G337" s="520"/>
      <c r="H337" s="186"/>
      <c r="I337" s="228"/>
      <c r="J337" s="187"/>
      <c r="K337" s="284">
        <v>8.44</v>
      </c>
      <c r="L337" s="284">
        <v>7.84</v>
      </c>
      <c r="M337" s="284">
        <v>24.3</v>
      </c>
      <c r="N337" s="285">
        <v>0.42499999999999999</v>
      </c>
      <c r="O337" s="285">
        <v>0.27600000000000002</v>
      </c>
      <c r="P337" s="105">
        <v>0.16</v>
      </c>
      <c r="X337" s="334">
        <v>0.4</v>
      </c>
      <c r="AF337" s="1" t="s">
        <v>269</v>
      </c>
      <c r="AM337" s="411" t="s">
        <v>268</v>
      </c>
      <c r="AN337" s="412">
        <f>9.03/16.68</f>
        <v>0.54136690647482011</v>
      </c>
    </row>
    <row r="338" spans="1:40" x14ac:dyDescent="0.2">
      <c r="A338" s="3" t="s">
        <v>104</v>
      </c>
      <c r="B338" s="200" t="s">
        <v>105</v>
      </c>
      <c r="C338" s="93"/>
      <c r="D338" s="43"/>
      <c r="E338" s="477"/>
      <c r="F338" s="232">
        <f>F337</f>
        <v>43332</v>
      </c>
      <c r="G338" s="520"/>
      <c r="H338" s="166"/>
      <c r="I338" s="43"/>
      <c r="J338" s="123"/>
      <c r="K338" s="271">
        <v>8.39</v>
      </c>
      <c r="L338" s="271">
        <v>8.39</v>
      </c>
      <c r="M338" s="271">
        <v>24.9</v>
      </c>
      <c r="N338" s="287">
        <v>0.433</v>
      </c>
      <c r="O338" s="287">
        <v>0.28100000000000003</v>
      </c>
      <c r="P338" s="105">
        <v>2.77</v>
      </c>
      <c r="X338" s="48">
        <v>3.46</v>
      </c>
      <c r="AF338" s="1" t="s">
        <v>270</v>
      </c>
    </row>
    <row r="339" spans="1:40" x14ac:dyDescent="0.2">
      <c r="A339" s="3" t="s">
        <v>108</v>
      </c>
      <c r="B339" s="181" t="s">
        <v>109</v>
      </c>
      <c r="C339" s="93"/>
      <c r="D339" s="43"/>
      <c r="E339" s="43"/>
      <c r="F339" s="520"/>
      <c r="G339" s="520"/>
      <c r="H339" s="166"/>
      <c r="I339" s="43"/>
      <c r="J339" s="123"/>
      <c r="K339" s="77">
        <v>8.27</v>
      </c>
      <c r="L339" s="271">
        <v>6.43</v>
      </c>
      <c r="M339" s="271">
        <v>23.5</v>
      </c>
      <c r="N339" s="287">
        <v>0.59199999999999997</v>
      </c>
      <c r="O339" s="287">
        <v>0.38400000000000001</v>
      </c>
      <c r="P339" s="104">
        <v>0.01</v>
      </c>
      <c r="X339" s="48">
        <v>2.42</v>
      </c>
    </row>
    <row r="340" spans="1:40" x14ac:dyDescent="0.2">
      <c r="A340" s="3" t="s">
        <v>116</v>
      </c>
      <c r="B340" s="181" t="s">
        <v>117</v>
      </c>
      <c r="C340" s="93"/>
      <c r="D340" s="43"/>
      <c r="E340" s="43"/>
      <c r="F340" s="232"/>
      <c r="G340" s="520"/>
      <c r="H340" s="166"/>
      <c r="I340" s="43"/>
      <c r="J340" s="123"/>
      <c r="K340" s="77">
        <v>8.4600000000000009</v>
      </c>
      <c r="L340" s="271">
        <v>9.6999999999999993</v>
      </c>
      <c r="M340" s="271">
        <v>25.1</v>
      </c>
      <c r="N340" s="287">
        <v>0.434</v>
      </c>
      <c r="O340" s="287">
        <v>0.28199999999999997</v>
      </c>
      <c r="P340" s="105">
        <v>0.22</v>
      </c>
      <c r="X340" s="334">
        <v>4.3</v>
      </c>
      <c r="AF340" s="1" t="s">
        <v>271</v>
      </c>
    </row>
    <row r="341" spans="1:40" x14ac:dyDescent="0.2">
      <c r="A341" s="3" t="s">
        <v>124</v>
      </c>
      <c r="B341" s="181" t="s">
        <v>125</v>
      </c>
      <c r="C341" s="93"/>
      <c r="D341" s="43"/>
      <c r="E341" s="43"/>
      <c r="F341" s="232"/>
      <c r="G341" s="520"/>
      <c r="H341" s="166"/>
      <c r="I341" s="43"/>
      <c r="J341" s="123"/>
      <c r="K341" s="77">
        <v>8.5299999999999994</v>
      </c>
      <c r="L341" s="271">
        <v>8.82</v>
      </c>
      <c r="M341" s="271">
        <v>25.6</v>
      </c>
      <c r="N341" s="287">
        <v>0.41299999999999998</v>
      </c>
      <c r="O341" s="287">
        <v>0.26900000000000002</v>
      </c>
      <c r="P341" s="105">
        <v>0.26</v>
      </c>
      <c r="X341" s="48">
        <v>0.99</v>
      </c>
      <c r="AF341" s="1" t="s">
        <v>272</v>
      </c>
    </row>
    <row r="342" spans="1:40" x14ac:dyDescent="0.2">
      <c r="A342" s="3" t="s">
        <v>137</v>
      </c>
      <c r="B342" s="56" t="s">
        <v>138</v>
      </c>
      <c r="D342" s="520"/>
      <c r="E342" s="520" t="s">
        <v>223</v>
      </c>
      <c r="F342" s="520"/>
      <c r="G342" s="520"/>
      <c r="H342" s="180"/>
      <c r="I342" s="43"/>
      <c r="J342" s="124"/>
      <c r="K342" s="77">
        <v>8.4700000000000006</v>
      </c>
      <c r="L342" s="271">
        <v>8.02</v>
      </c>
      <c r="M342" s="271">
        <v>25.4</v>
      </c>
      <c r="N342" s="287">
        <v>0.42499999999999999</v>
      </c>
      <c r="O342" s="287">
        <v>0.27600000000000002</v>
      </c>
      <c r="P342" s="104">
        <v>0</v>
      </c>
      <c r="X342" s="334">
        <v>0.16</v>
      </c>
    </row>
    <row r="343" spans="1:40" x14ac:dyDescent="0.2">
      <c r="A343" s="3"/>
      <c r="B343" s="520">
        <v>3</v>
      </c>
      <c r="D343" s="520"/>
      <c r="E343" s="520">
        <v>3</v>
      </c>
      <c r="F343" s="520"/>
      <c r="G343" s="520"/>
      <c r="H343" s="180"/>
      <c r="I343" s="43"/>
      <c r="J343" s="124"/>
      <c r="K343" s="270"/>
      <c r="L343" s="270"/>
      <c r="M343" s="271">
        <v>25.07</v>
      </c>
      <c r="N343" s="270"/>
      <c r="O343" s="270"/>
      <c r="P343" s="104">
        <v>0.01</v>
      </c>
      <c r="X343" s="334">
        <v>0.34</v>
      </c>
    </row>
    <row r="344" spans="1:40" x14ac:dyDescent="0.2">
      <c r="A344" s="3"/>
      <c r="B344" s="520">
        <v>6</v>
      </c>
      <c r="D344" s="520"/>
      <c r="E344" s="520">
        <v>6</v>
      </c>
      <c r="F344" s="520"/>
      <c r="G344" s="520"/>
      <c r="H344" s="180"/>
      <c r="I344" s="43"/>
      <c r="J344" s="124"/>
      <c r="K344" s="270"/>
      <c r="L344" s="270"/>
      <c r="M344" s="271">
        <v>11</v>
      </c>
      <c r="N344" s="268"/>
      <c r="O344" s="390"/>
      <c r="P344" s="104">
        <v>0.15</v>
      </c>
      <c r="X344" s="334">
        <v>0.7</v>
      </c>
    </row>
    <row r="345" spans="1:40" x14ac:dyDescent="0.2">
      <c r="A345" s="3"/>
      <c r="B345" s="520">
        <v>7</v>
      </c>
      <c r="D345" s="520"/>
      <c r="E345" s="520">
        <v>7</v>
      </c>
      <c r="F345" s="520"/>
      <c r="G345" s="520"/>
      <c r="H345" s="180"/>
      <c r="I345" s="43"/>
      <c r="J345" s="124"/>
      <c r="K345" s="270"/>
      <c r="L345" s="270"/>
      <c r="M345" s="271">
        <v>7.5</v>
      </c>
      <c r="N345" s="268"/>
      <c r="O345" s="390"/>
      <c r="P345" s="104">
        <v>0.08</v>
      </c>
      <c r="X345" s="334">
        <v>0.62</v>
      </c>
    </row>
    <row r="346" spans="1:40" x14ac:dyDescent="0.2">
      <c r="A346" s="3"/>
      <c r="B346" s="520">
        <v>8</v>
      </c>
      <c r="D346" s="520"/>
      <c r="E346" s="520">
        <v>8</v>
      </c>
      <c r="F346" s="520"/>
      <c r="G346" s="520"/>
      <c r="H346" s="180"/>
      <c r="I346" s="43"/>
      <c r="J346" s="124"/>
      <c r="K346" s="270"/>
      <c r="L346" s="270"/>
      <c r="M346" s="271">
        <v>6.49</v>
      </c>
      <c r="N346" s="268"/>
      <c r="O346" s="390"/>
      <c r="P346" s="104">
        <v>0.24</v>
      </c>
      <c r="X346" s="334">
        <v>1.26</v>
      </c>
    </row>
    <row r="347" spans="1:40" x14ac:dyDescent="0.2">
      <c r="A347" s="3"/>
      <c r="B347" s="520">
        <v>9.5</v>
      </c>
      <c r="D347" s="520"/>
      <c r="E347" s="520">
        <v>9.5</v>
      </c>
      <c r="F347" s="520"/>
      <c r="G347" s="520"/>
      <c r="H347" s="180"/>
      <c r="I347" s="43"/>
      <c r="J347" s="124"/>
      <c r="K347" s="390"/>
      <c r="L347" s="390"/>
      <c r="M347" s="271">
        <v>5.6</v>
      </c>
      <c r="N347" s="399"/>
      <c r="O347" s="390"/>
      <c r="P347" s="104">
        <v>0.17</v>
      </c>
      <c r="X347" s="334">
        <v>1.65</v>
      </c>
    </row>
    <row r="348" spans="1:40" x14ac:dyDescent="0.2">
      <c r="A348" s="3" t="s">
        <v>139</v>
      </c>
      <c r="B348" s="56" t="s">
        <v>140</v>
      </c>
      <c r="D348" s="520"/>
      <c r="E348" s="520" t="s">
        <v>223</v>
      </c>
      <c r="F348" s="520"/>
      <c r="G348" s="520"/>
      <c r="H348" s="180"/>
      <c r="I348" s="43"/>
      <c r="J348" s="124"/>
      <c r="K348" s="395">
        <v>8.44</v>
      </c>
      <c r="L348" s="395">
        <v>8.02</v>
      </c>
      <c r="M348" s="271">
        <v>25.4</v>
      </c>
      <c r="N348" s="396">
        <v>0.42499999999999999</v>
      </c>
      <c r="O348" s="287">
        <v>0.27600000000000002</v>
      </c>
      <c r="P348" s="104">
        <v>0</v>
      </c>
      <c r="X348" s="334">
        <v>0.21</v>
      </c>
    </row>
    <row r="349" spans="1:40" x14ac:dyDescent="0.2">
      <c r="A349" s="3"/>
      <c r="B349" s="387">
        <v>3</v>
      </c>
      <c r="D349" s="520"/>
      <c r="E349" s="387">
        <v>3</v>
      </c>
      <c r="F349" s="520"/>
      <c r="G349" s="520"/>
      <c r="H349" s="180"/>
      <c r="I349" s="43"/>
      <c r="J349" s="124"/>
      <c r="K349" s="270"/>
      <c r="L349" s="390"/>
      <c r="M349" s="271">
        <v>25.13</v>
      </c>
      <c r="N349" s="390"/>
      <c r="O349" s="390"/>
      <c r="P349" s="104">
        <v>0.05</v>
      </c>
      <c r="X349" s="334">
        <v>0.27</v>
      </c>
    </row>
    <row r="350" spans="1:40" x14ac:dyDescent="0.2">
      <c r="A350" s="3"/>
      <c r="B350" s="387">
        <v>4.5</v>
      </c>
      <c r="D350" s="520"/>
      <c r="E350" s="387">
        <v>4.5</v>
      </c>
      <c r="F350" s="520"/>
      <c r="G350" s="520"/>
      <c r="H350" s="180"/>
      <c r="I350" s="43"/>
      <c r="J350" s="124"/>
      <c r="K350" s="270"/>
      <c r="L350" s="390"/>
      <c r="M350" s="271">
        <v>19.149999999999999</v>
      </c>
      <c r="N350" s="390"/>
      <c r="O350" s="390"/>
      <c r="P350" s="104">
        <v>0.3</v>
      </c>
      <c r="X350" s="334">
        <v>0.77</v>
      </c>
    </row>
    <row r="351" spans="1:40" x14ac:dyDescent="0.2">
      <c r="A351" s="3"/>
      <c r="B351" s="387">
        <v>6</v>
      </c>
      <c r="D351" s="520"/>
      <c r="E351" s="387">
        <v>6</v>
      </c>
      <c r="F351" s="520"/>
      <c r="G351" s="520"/>
      <c r="H351" s="180"/>
      <c r="I351" s="43"/>
      <c r="J351" s="124"/>
      <c r="K351" s="270"/>
      <c r="L351" s="390"/>
      <c r="M351" s="271">
        <v>10.61</v>
      </c>
      <c r="N351" s="390"/>
      <c r="O351" s="390"/>
      <c r="P351" s="104">
        <v>0.26</v>
      </c>
      <c r="X351" s="334">
        <v>0.94</v>
      </c>
    </row>
    <row r="352" spans="1:40" x14ac:dyDescent="0.2">
      <c r="A352" s="3"/>
      <c r="B352" s="387">
        <v>7</v>
      </c>
      <c r="D352" s="520"/>
      <c r="E352" s="387">
        <v>7</v>
      </c>
      <c r="F352" s="520"/>
      <c r="G352" s="520"/>
      <c r="H352" s="180"/>
      <c r="I352" s="43"/>
      <c r="J352" s="124"/>
      <c r="K352" s="270"/>
      <c r="L352" s="390"/>
      <c r="M352" s="271">
        <v>8.32</v>
      </c>
      <c r="N352" s="390"/>
      <c r="O352" s="390"/>
      <c r="P352" s="104">
        <v>0.2</v>
      </c>
      <c r="X352" s="334">
        <v>1.05</v>
      </c>
    </row>
    <row r="353" spans="1:34" x14ac:dyDescent="0.2">
      <c r="A353" s="3"/>
      <c r="B353" s="387">
        <v>8</v>
      </c>
      <c r="D353" s="520"/>
      <c r="E353" s="387">
        <v>8</v>
      </c>
      <c r="F353" s="520"/>
      <c r="G353" s="520"/>
      <c r="H353" s="180"/>
      <c r="I353" s="43"/>
      <c r="J353" s="124"/>
      <c r="K353" s="270"/>
      <c r="L353" s="390"/>
      <c r="M353" s="271">
        <v>6.99</v>
      </c>
      <c r="N353" s="390"/>
      <c r="O353" s="390"/>
      <c r="P353" s="104">
        <v>0.1</v>
      </c>
      <c r="X353" s="334">
        <v>0.89</v>
      </c>
    </row>
    <row r="354" spans="1:34" x14ac:dyDescent="0.2">
      <c r="A354" s="3"/>
      <c r="B354" s="387">
        <v>9.5</v>
      </c>
      <c r="D354" s="520"/>
      <c r="E354" s="387">
        <v>9.5</v>
      </c>
      <c r="F354" s="520"/>
      <c r="G354" s="520"/>
      <c r="H354" s="180"/>
      <c r="I354" s="43"/>
      <c r="J354" s="124"/>
      <c r="K354" s="390"/>
      <c r="L354" s="390"/>
      <c r="M354" s="271">
        <v>6.18</v>
      </c>
      <c r="N354" s="390"/>
      <c r="O354" s="390"/>
      <c r="P354" s="104">
        <v>0.14000000000000001</v>
      </c>
      <c r="X354" s="334">
        <v>1.22</v>
      </c>
    </row>
    <row r="355" spans="1:34" x14ac:dyDescent="0.2">
      <c r="A355" s="65" t="s">
        <v>142</v>
      </c>
      <c r="B355" s="90" t="s">
        <v>143</v>
      </c>
      <c r="C355" s="90"/>
      <c r="D355" s="69"/>
      <c r="E355" s="69"/>
      <c r="F355" s="69"/>
      <c r="G355" s="69"/>
      <c r="H355" s="222"/>
      <c r="I355" s="85"/>
      <c r="J355" s="223"/>
      <c r="K355" s="289">
        <v>8.4499999999999993</v>
      </c>
      <c r="L355" s="289">
        <v>9.48</v>
      </c>
      <c r="M355" s="289">
        <v>25.7</v>
      </c>
      <c r="N355" s="290">
        <v>0.41599999999999998</v>
      </c>
      <c r="O355" s="290">
        <v>0.27</v>
      </c>
      <c r="P355" s="413">
        <v>0.1</v>
      </c>
      <c r="Q355" s="397"/>
      <c r="R355" s="397"/>
      <c r="S355" s="397"/>
      <c r="T355" s="397"/>
      <c r="U355" s="397"/>
      <c r="V355" s="397"/>
      <c r="W355" s="440"/>
      <c r="X355" s="410">
        <v>0.41</v>
      </c>
      <c r="Y355" s="398"/>
      <c r="Z355" s="398"/>
      <c r="AA355" s="398"/>
      <c r="AB355" s="234"/>
      <c r="AC355" s="234"/>
      <c r="AD355" s="234"/>
      <c r="AE355" s="73"/>
      <c r="AF355" s="73"/>
      <c r="AG355" s="73"/>
      <c r="AH355" s="73"/>
    </row>
    <row r="356" spans="1:34" x14ac:dyDescent="0.2">
      <c r="A356" s="282" t="s">
        <v>264</v>
      </c>
      <c r="B356" s="199" t="s">
        <v>261</v>
      </c>
      <c r="C356" s="465"/>
      <c r="D356" s="228"/>
      <c r="E356" s="477">
        <v>0.45833333333333331</v>
      </c>
      <c r="F356" s="394">
        <v>43348</v>
      </c>
      <c r="G356" s="520"/>
      <c r="H356" s="186"/>
      <c r="I356" s="228"/>
      <c r="J356" s="187"/>
      <c r="K356" s="284">
        <v>8.61</v>
      </c>
      <c r="L356" s="284">
        <v>12.53</v>
      </c>
      <c r="M356" s="284">
        <v>27</v>
      </c>
      <c r="N356" s="285">
        <v>0.42</v>
      </c>
      <c r="O356" s="285">
        <v>0.27300000000000002</v>
      </c>
      <c r="P356" s="105">
        <v>3.83</v>
      </c>
      <c r="X356" s="334">
        <v>1.63</v>
      </c>
      <c r="AF356" s="1" t="s">
        <v>273</v>
      </c>
    </row>
    <row r="357" spans="1:34" x14ac:dyDescent="0.2">
      <c r="A357" s="3" t="s">
        <v>104</v>
      </c>
      <c r="B357" s="200" t="s">
        <v>105</v>
      </c>
      <c r="C357" s="93"/>
      <c r="D357" s="43"/>
      <c r="E357" s="477"/>
      <c r="F357" s="232">
        <f>F356</f>
        <v>43348</v>
      </c>
      <c r="G357" s="520"/>
      <c r="H357" s="166"/>
      <c r="I357" s="43"/>
      <c r="J357" s="123"/>
      <c r="K357" s="271">
        <v>8.3800000000000008</v>
      </c>
      <c r="L357" s="271">
        <v>10.97</v>
      </c>
      <c r="M357" s="271">
        <v>26.7</v>
      </c>
      <c r="N357" s="287">
        <v>0.44700000000000001</v>
      </c>
      <c r="O357" s="287">
        <v>0.29099999999999998</v>
      </c>
      <c r="P357" s="105">
        <v>1.51</v>
      </c>
      <c r="W357" s="429" t="s">
        <v>274</v>
      </c>
      <c r="X357" s="48">
        <v>0.95</v>
      </c>
      <c r="AF357" s="1" t="s">
        <v>275</v>
      </c>
    </row>
    <row r="358" spans="1:34" x14ac:dyDescent="0.2">
      <c r="A358" s="3" t="s">
        <v>108</v>
      </c>
      <c r="B358" s="181" t="s">
        <v>109</v>
      </c>
      <c r="C358" s="93"/>
      <c r="D358" s="43"/>
      <c r="E358" s="43"/>
      <c r="F358" s="520"/>
      <c r="G358" s="520"/>
      <c r="H358" s="166"/>
      <c r="I358" s="43"/>
      <c r="J358" s="123"/>
      <c r="K358" s="77">
        <v>8.5</v>
      </c>
      <c r="L358" s="271">
        <v>9.67</v>
      </c>
      <c r="M358" s="271">
        <v>25.9</v>
      </c>
      <c r="N358" s="287">
        <v>0.434</v>
      </c>
      <c r="O358" s="287">
        <v>0.28199999999999997</v>
      </c>
      <c r="P358" s="104">
        <v>0.03</v>
      </c>
      <c r="X358" s="48">
        <v>0.26</v>
      </c>
      <c r="AF358" s="1" t="s">
        <v>276</v>
      </c>
    </row>
    <row r="359" spans="1:34" x14ac:dyDescent="0.2">
      <c r="A359" s="3" t="s">
        <v>116</v>
      </c>
      <c r="B359" s="181" t="s">
        <v>117</v>
      </c>
      <c r="C359" s="93"/>
      <c r="D359" s="43"/>
      <c r="E359" s="43"/>
      <c r="F359" s="232"/>
      <c r="G359" s="520"/>
      <c r="H359" s="166"/>
      <c r="I359" s="43"/>
      <c r="J359" s="123"/>
      <c r="K359" s="77">
        <v>8.5500000000000007</v>
      </c>
      <c r="L359" s="271">
        <v>11.66</v>
      </c>
      <c r="M359" s="271">
        <v>26</v>
      </c>
      <c r="N359" s="287">
        <v>0.435</v>
      </c>
      <c r="O359" s="287">
        <v>0.28299999999999997</v>
      </c>
      <c r="P359" s="105">
        <v>0.51</v>
      </c>
      <c r="X359" s="334">
        <v>0.51</v>
      </c>
      <c r="AF359" s="1" t="s">
        <v>277</v>
      </c>
    </row>
    <row r="360" spans="1:34" x14ac:dyDescent="0.2">
      <c r="A360" s="3" t="s">
        <v>124</v>
      </c>
      <c r="B360" s="181" t="s">
        <v>125</v>
      </c>
      <c r="C360" s="93"/>
      <c r="D360" s="43"/>
      <c r="E360" s="43"/>
      <c r="F360" s="232"/>
      <c r="G360" s="520"/>
      <c r="H360" s="166"/>
      <c r="I360" s="43"/>
      <c r="J360" s="123"/>
      <c r="K360" s="77">
        <v>8.5500000000000007</v>
      </c>
      <c r="L360" s="271">
        <v>9.32</v>
      </c>
      <c r="M360" s="271">
        <v>27.4</v>
      </c>
      <c r="N360" s="287">
        <v>0.42699999999999999</v>
      </c>
      <c r="O360" s="287">
        <v>0.27700000000000002</v>
      </c>
      <c r="P360" s="105">
        <v>1.21</v>
      </c>
      <c r="X360" s="48">
        <v>0.53</v>
      </c>
      <c r="AF360" s="1" t="s">
        <v>278</v>
      </c>
    </row>
    <row r="361" spans="1:34" x14ac:dyDescent="0.2">
      <c r="A361" s="3" t="s">
        <v>137</v>
      </c>
      <c r="B361" s="56" t="s">
        <v>138</v>
      </c>
      <c r="D361" s="520"/>
      <c r="E361" s="520" t="s">
        <v>223</v>
      </c>
      <c r="F361" s="520"/>
      <c r="G361" s="520"/>
      <c r="H361" s="180"/>
      <c r="I361" s="43"/>
      <c r="J361" s="124"/>
      <c r="K361" s="77">
        <v>8.5399999999999991</v>
      </c>
      <c r="L361" s="271">
        <v>9.26</v>
      </c>
      <c r="M361" s="271">
        <v>25.8</v>
      </c>
      <c r="N361" s="287">
        <v>0.42599999999999999</v>
      </c>
      <c r="O361" s="287">
        <v>0.27700000000000002</v>
      </c>
      <c r="P361" s="104">
        <v>0</v>
      </c>
      <c r="X361" s="334">
        <v>0.2</v>
      </c>
    </row>
    <row r="362" spans="1:34" x14ac:dyDescent="0.2">
      <c r="A362" s="3"/>
      <c r="B362" s="520">
        <v>2</v>
      </c>
      <c r="D362" s="520"/>
      <c r="E362" s="520">
        <v>2</v>
      </c>
      <c r="F362" s="520"/>
      <c r="G362" s="520"/>
      <c r="H362" s="180"/>
      <c r="I362" s="43"/>
      <c r="J362" s="124"/>
      <c r="K362" s="395"/>
      <c r="L362" s="270"/>
      <c r="M362" s="270"/>
      <c r="N362" s="270"/>
      <c r="O362" s="270"/>
      <c r="P362" s="104">
        <v>0.05</v>
      </c>
      <c r="X362" s="334">
        <v>0.31</v>
      </c>
    </row>
    <row r="363" spans="1:34" x14ac:dyDescent="0.2">
      <c r="A363" s="3"/>
      <c r="B363" s="520">
        <v>3</v>
      </c>
      <c r="D363" s="520"/>
      <c r="E363" s="520">
        <v>3</v>
      </c>
      <c r="F363" s="520"/>
      <c r="G363" s="520"/>
      <c r="H363" s="180"/>
      <c r="I363" s="43"/>
      <c r="J363" s="124"/>
      <c r="K363" s="395"/>
      <c r="L363" s="270"/>
      <c r="M363" s="270"/>
      <c r="N363" s="268"/>
      <c r="O363" s="390"/>
      <c r="P363" s="104">
        <v>0.22</v>
      </c>
      <c r="X363" s="334">
        <v>0.42</v>
      </c>
    </row>
    <row r="364" spans="1:34" x14ac:dyDescent="0.2">
      <c r="A364" s="3"/>
      <c r="B364" s="520">
        <v>4</v>
      </c>
      <c r="D364" s="520"/>
      <c r="E364" s="520">
        <v>4</v>
      </c>
      <c r="F364" s="520"/>
      <c r="G364" s="520"/>
      <c r="H364" s="180"/>
      <c r="I364" s="43"/>
      <c r="J364" s="124"/>
      <c r="K364" s="395"/>
      <c r="L364" s="270"/>
      <c r="M364" s="270"/>
      <c r="N364" s="268"/>
      <c r="O364" s="390"/>
      <c r="P364" s="104">
        <v>0.25</v>
      </c>
      <c r="X364" s="334">
        <v>0.76</v>
      </c>
    </row>
    <row r="365" spans="1:34" x14ac:dyDescent="0.2">
      <c r="A365" s="3"/>
      <c r="B365" s="520">
        <v>6</v>
      </c>
      <c r="D365" s="520"/>
      <c r="E365" s="520">
        <v>6</v>
      </c>
      <c r="F365" s="520"/>
      <c r="G365" s="520"/>
      <c r="H365" s="180"/>
      <c r="I365" s="43"/>
      <c r="J365" s="124"/>
      <c r="K365" s="395"/>
      <c r="L365" s="270"/>
      <c r="M365" s="270"/>
      <c r="N365" s="268"/>
      <c r="O365" s="390"/>
      <c r="P365" s="104">
        <v>0.03</v>
      </c>
      <c r="X365" s="334">
        <v>0.42</v>
      </c>
    </row>
    <row r="366" spans="1:34" x14ac:dyDescent="0.2">
      <c r="A366" s="3"/>
      <c r="B366" s="520">
        <v>8</v>
      </c>
      <c r="D366" s="520"/>
      <c r="E366" s="520">
        <v>8</v>
      </c>
      <c r="F366" s="520"/>
      <c r="G366" s="520"/>
      <c r="H366" s="180"/>
      <c r="I366" s="43"/>
      <c r="J366" s="124"/>
      <c r="K366" s="395"/>
      <c r="L366" s="270"/>
      <c r="M366" s="270"/>
      <c r="N366" s="268"/>
      <c r="O366" s="390"/>
      <c r="P366" s="104">
        <v>0.06</v>
      </c>
      <c r="X366" s="334">
        <v>0.57999999999999996</v>
      </c>
    </row>
    <row r="367" spans="1:34" x14ac:dyDescent="0.2">
      <c r="A367" s="3"/>
      <c r="B367" s="520">
        <v>9.66</v>
      </c>
      <c r="D367" s="520"/>
      <c r="E367" s="520">
        <v>9.66</v>
      </c>
      <c r="F367" s="520"/>
      <c r="G367" s="520"/>
      <c r="H367" s="180"/>
      <c r="I367" s="43"/>
      <c r="J367" s="124"/>
      <c r="K367" s="395"/>
      <c r="L367" s="270"/>
      <c r="M367" s="270"/>
      <c r="N367" s="287">
        <v>0.49</v>
      </c>
      <c r="O367" s="287">
        <v>0.318</v>
      </c>
      <c r="P367" s="104">
        <v>0.26</v>
      </c>
      <c r="X367" s="334">
        <v>1.35</v>
      </c>
    </row>
    <row r="368" spans="1:34" x14ac:dyDescent="0.2">
      <c r="A368" s="3" t="s">
        <v>139</v>
      </c>
      <c r="B368" s="56" t="s">
        <v>140</v>
      </c>
      <c r="D368" s="520"/>
      <c r="E368" s="520" t="s">
        <v>223</v>
      </c>
      <c r="F368" s="520"/>
      <c r="G368" s="520"/>
      <c r="H368" s="180"/>
      <c r="I368" s="43"/>
      <c r="J368" s="124"/>
      <c r="K368" s="395">
        <v>8.5399999999999991</v>
      </c>
      <c r="L368" s="395">
        <v>8.8800000000000008</v>
      </c>
      <c r="M368" s="395">
        <v>26.1</v>
      </c>
      <c r="N368" s="396">
        <v>0.42499999999999999</v>
      </c>
      <c r="O368" s="287">
        <v>0.27600000000000002</v>
      </c>
      <c r="P368" s="104">
        <v>0</v>
      </c>
      <c r="X368" s="334">
        <v>0.21</v>
      </c>
    </row>
    <row r="369" spans="1:46" x14ac:dyDescent="0.2">
      <c r="A369" s="3"/>
      <c r="B369" s="387">
        <v>2</v>
      </c>
      <c r="D369" s="520"/>
      <c r="E369" s="387">
        <v>2</v>
      </c>
      <c r="F369" s="520"/>
      <c r="G369" s="520"/>
      <c r="H369" s="180"/>
      <c r="I369" s="43"/>
      <c r="J369" s="124"/>
      <c r="K369" s="395"/>
      <c r="L369" s="390"/>
      <c r="M369" s="390"/>
      <c r="N369" s="390"/>
      <c r="O369" s="390"/>
      <c r="P369" s="104">
        <v>0.05</v>
      </c>
      <c r="X369" s="334">
        <v>0.34</v>
      </c>
    </row>
    <row r="370" spans="1:46" x14ac:dyDescent="0.2">
      <c r="A370" s="3"/>
      <c r="B370" s="387">
        <v>3</v>
      </c>
      <c r="D370" s="520"/>
      <c r="E370" s="387">
        <v>3</v>
      </c>
      <c r="F370" s="520"/>
      <c r="G370" s="520"/>
      <c r="H370" s="180"/>
      <c r="I370" s="43"/>
      <c r="J370" s="124"/>
      <c r="K370" s="395"/>
      <c r="L370" s="390"/>
      <c r="M370" s="390"/>
      <c r="N370" s="390"/>
      <c r="O370" s="390"/>
      <c r="P370" s="104">
        <v>0.12</v>
      </c>
      <c r="X370" s="334">
        <v>0.42</v>
      </c>
    </row>
    <row r="371" spans="1:46" x14ac:dyDescent="0.2">
      <c r="A371" s="3"/>
      <c r="B371" s="387">
        <v>4</v>
      </c>
      <c r="D371" s="520"/>
      <c r="E371" s="387">
        <v>4</v>
      </c>
      <c r="F371" s="520"/>
      <c r="G371" s="520"/>
      <c r="H371" s="180"/>
      <c r="I371" s="43"/>
      <c r="J371" s="124"/>
      <c r="K371" s="395"/>
      <c r="L371" s="390"/>
      <c r="M371" s="390"/>
      <c r="N371" s="390"/>
      <c r="O371" s="390"/>
      <c r="P371" s="104">
        <v>0.23</v>
      </c>
      <c r="X371" s="334">
        <v>0.51</v>
      </c>
    </row>
    <row r="372" spans="1:46" x14ac:dyDescent="0.2">
      <c r="A372" s="3"/>
      <c r="B372" s="387">
        <v>6</v>
      </c>
      <c r="D372" s="520"/>
      <c r="E372" s="387">
        <v>6</v>
      </c>
      <c r="F372" s="520"/>
      <c r="G372" s="520"/>
      <c r="H372" s="180"/>
      <c r="I372" s="43"/>
      <c r="J372" s="124"/>
      <c r="K372" s="395"/>
      <c r="L372" s="390"/>
      <c r="M372" s="390"/>
      <c r="N372" s="390"/>
      <c r="O372" s="390"/>
      <c r="P372" s="104">
        <v>0.05</v>
      </c>
      <c r="X372" s="334">
        <v>0.5</v>
      </c>
    </row>
    <row r="373" spans="1:46" x14ac:dyDescent="0.2">
      <c r="A373" s="3"/>
      <c r="B373" s="387">
        <v>8</v>
      </c>
      <c r="D373" s="520"/>
      <c r="E373" s="387">
        <v>8</v>
      </c>
      <c r="F373" s="520"/>
      <c r="G373" s="520"/>
      <c r="H373" s="180"/>
      <c r="I373" s="43"/>
      <c r="J373" s="124"/>
      <c r="K373" s="395"/>
      <c r="L373" s="390"/>
      <c r="M373" s="390"/>
      <c r="N373" s="390"/>
      <c r="O373" s="390"/>
      <c r="P373" s="104">
        <v>0.06</v>
      </c>
      <c r="X373" s="334">
        <v>0.56999999999999995</v>
      </c>
    </row>
    <row r="374" spans="1:46" x14ac:dyDescent="0.2">
      <c r="A374" s="3"/>
      <c r="B374" s="476">
        <v>9.6999999999999993</v>
      </c>
      <c r="D374" s="520"/>
      <c r="E374" s="387">
        <v>9.6999999999999993</v>
      </c>
      <c r="F374" s="520"/>
      <c r="G374" s="520"/>
      <c r="H374" s="180"/>
      <c r="I374" s="43"/>
      <c r="J374" s="124"/>
      <c r="K374" s="395"/>
      <c r="L374" s="390"/>
      <c r="M374" s="390"/>
      <c r="N374" s="396">
        <v>0.48799999999999999</v>
      </c>
      <c r="O374" s="396">
        <v>0.317</v>
      </c>
      <c r="P374" s="104">
        <v>0.47</v>
      </c>
      <c r="X374" s="334">
        <v>2.4700000000000002</v>
      </c>
    </row>
    <row r="375" spans="1:46" x14ac:dyDescent="0.2">
      <c r="A375" s="65" t="s">
        <v>142</v>
      </c>
      <c r="B375" s="90" t="s">
        <v>143</v>
      </c>
      <c r="C375" s="90"/>
      <c r="D375" s="69"/>
      <c r="E375" s="69"/>
      <c r="F375" s="69"/>
      <c r="G375" s="69"/>
      <c r="H375" s="222"/>
      <c r="I375" s="85"/>
      <c r="J375" s="223"/>
      <c r="K375" s="289">
        <v>8.5</v>
      </c>
      <c r="L375" s="289">
        <v>9.7799999999999994</v>
      </c>
      <c r="M375" s="289">
        <v>26.5</v>
      </c>
      <c r="N375" s="290">
        <v>0.42399999999999999</v>
      </c>
      <c r="O375" s="290">
        <v>0.27500000000000002</v>
      </c>
      <c r="P375" s="413">
        <v>0.05</v>
      </c>
      <c r="Q375" s="397"/>
      <c r="R375" s="397"/>
      <c r="S375" s="397"/>
      <c r="T375" s="397"/>
      <c r="U375" s="397"/>
      <c r="V375" s="397"/>
      <c r="W375" s="440"/>
      <c r="X375" s="410">
        <v>0.18</v>
      </c>
      <c r="Y375" s="398"/>
      <c r="Z375" s="398"/>
      <c r="AA375" s="398"/>
      <c r="AB375" s="234"/>
      <c r="AC375" s="234"/>
      <c r="AD375" s="234"/>
      <c r="AE375" s="73"/>
      <c r="AF375" s="73" t="s">
        <v>279</v>
      </c>
    </row>
    <row r="376" spans="1:46" x14ac:dyDescent="0.2">
      <c r="A376" s="282" t="s">
        <v>264</v>
      </c>
      <c r="B376" s="199" t="s">
        <v>261</v>
      </c>
      <c r="C376" s="465"/>
      <c r="D376" s="228"/>
      <c r="E376" s="477">
        <v>0.45833333333333331</v>
      </c>
      <c r="F376" s="394">
        <v>43361</v>
      </c>
      <c r="G376" s="520"/>
      <c r="H376" s="186"/>
      <c r="I376" s="228"/>
      <c r="J376" s="187"/>
      <c r="K376" s="457">
        <v>8.16</v>
      </c>
      <c r="L376" s="284">
        <v>7.72</v>
      </c>
      <c r="M376" s="284">
        <v>20.7</v>
      </c>
      <c r="N376" s="285">
        <v>0.42399999999999999</v>
      </c>
      <c r="O376" s="285">
        <v>0.27600000000000002</v>
      </c>
      <c r="P376" s="105">
        <v>0.14000000000000001</v>
      </c>
      <c r="X376" s="334">
        <v>0.28000000000000003</v>
      </c>
      <c r="AF376" s="1" t="s">
        <v>280</v>
      </c>
    </row>
    <row r="377" spans="1:46" x14ac:dyDescent="0.2">
      <c r="A377" s="3" t="s">
        <v>104</v>
      </c>
      <c r="B377" s="200" t="s">
        <v>105</v>
      </c>
      <c r="C377" s="93"/>
      <c r="D377" s="43"/>
      <c r="E377" s="477"/>
      <c r="F377" s="232">
        <f>F376</f>
        <v>43361</v>
      </c>
      <c r="G377" s="520"/>
      <c r="H377" s="166"/>
      <c r="I377" s="43"/>
      <c r="J377" s="123"/>
      <c r="K377" s="271">
        <v>8.35</v>
      </c>
      <c r="L377" s="271">
        <v>8.4700000000000006</v>
      </c>
      <c r="M377" s="271">
        <v>23.1</v>
      </c>
      <c r="N377" s="287">
        <v>0.434</v>
      </c>
      <c r="O377" s="287">
        <v>0.28599999999999998</v>
      </c>
      <c r="P377" s="105">
        <v>0.47</v>
      </c>
      <c r="X377" s="48">
        <v>0.82</v>
      </c>
      <c r="AF377" s="1" t="s">
        <v>281</v>
      </c>
    </row>
    <row r="378" spans="1:46" x14ac:dyDescent="0.2">
      <c r="A378" s="3" t="s">
        <v>108</v>
      </c>
      <c r="B378" s="181" t="s">
        <v>109</v>
      </c>
      <c r="C378" s="93"/>
      <c r="D378" s="43"/>
      <c r="E378" s="43"/>
      <c r="F378" s="520"/>
      <c r="G378" s="520"/>
      <c r="H378" s="166"/>
      <c r="I378" s="43"/>
      <c r="J378" s="123"/>
      <c r="K378" s="77">
        <v>8.42</v>
      </c>
      <c r="L378" s="271">
        <v>9.49</v>
      </c>
      <c r="M378" s="271">
        <v>22.5</v>
      </c>
      <c r="N378" s="287">
        <v>0.46400000000000002</v>
      </c>
      <c r="O378" s="287">
        <v>0.30199999999999999</v>
      </c>
      <c r="P378" s="104">
        <v>0.06</v>
      </c>
      <c r="X378" s="48">
        <v>0.62</v>
      </c>
      <c r="AF378" s="1" t="s">
        <v>282</v>
      </c>
    </row>
    <row r="379" spans="1:46" s="456" customFormat="1" ht="32" x14ac:dyDescent="0.2">
      <c r="A379" s="441" t="s">
        <v>116</v>
      </c>
      <c r="B379" s="181" t="s">
        <v>117</v>
      </c>
      <c r="C379" s="466"/>
      <c r="D379" s="442"/>
      <c r="E379" s="442"/>
      <c r="F379" s="443"/>
      <c r="G379" s="444"/>
      <c r="H379" s="445"/>
      <c r="I379" s="442"/>
      <c r="J379" s="446"/>
      <c r="K379" s="447">
        <v>8.56</v>
      </c>
      <c r="L379" s="448">
        <v>10.029999999999999</v>
      </c>
      <c r="M379" s="448">
        <v>22.8</v>
      </c>
      <c r="N379" s="449">
        <v>0.42599999999999999</v>
      </c>
      <c r="O379" s="449">
        <v>0.27800000000000002</v>
      </c>
      <c r="P379" s="458">
        <v>2.5</v>
      </c>
      <c r="Q379" s="450"/>
      <c r="R379" s="450"/>
      <c r="S379" s="450"/>
      <c r="T379" s="450"/>
      <c r="U379" s="450"/>
      <c r="V379" s="450"/>
      <c r="W379" s="451" t="s">
        <v>283</v>
      </c>
      <c r="X379" s="452">
        <v>0.98</v>
      </c>
      <c r="Y379" s="453"/>
      <c r="Z379" s="453"/>
      <c r="AA379" s="453"/>
      <c r="AB379" s="454"/>
      <c r="AC379" s="454"/>
      <c r="AD379" s="454"/>
      <c r="AE379" s="455"/>
      <c r="AF379" s="1" t="s">
        <v>284</v>
      </c>
    </row>
    <row r="380" spans="1:46" x14ac:dyDescent="0.2">
      <c r="A380" s="3" t="s">
        <v>124</v>
      </c>
      <c r="B380" s="181" t="s">
        <v>125</v>
      </c>
      <c r="C380" s="93"/>
      <c r="D380" s="43"/>
      <c r="E380" s="43"/>
      <c r="F380" s="232"/>
      <c r="G380" s="520"/>
      <c r="H380" s="166"/>
      <c r="I380" s="43"/>
      <c r="J380" s="123"/>
      <c r="K380" s="77">
        <v>8.3000000000000007</v>
      </c>
      <c r="L380" s="271">
        <v>8.2100000000000009</v>
      </c>
      <c r="M380" s="271">
        <v>22.2</v>
      </c>
      <c r="N380" s="287">
        <v>0.45300000000000001</v>
      </c>
      <c r="O380" s="287">
        <v>0.29399999999999998</v>
      </c>
      <c r="P380" s="105">
        <v>5.41</v>
      </c>
      <c r="X380" s="48">
        <v>2.62</v>
      </c>
      <c r="AF380" s="1" t="s">
        <v>285</v>
      </c>
    </row>
    <row r="381" spans="1:46" x14ac:dyDescent="0.2">
      <c r="A381" s="3" t="s">
        <v>137</v>
      </c>
      <c r="B381" s="56" t="s">
        <v>138</v>
      </c>
      <c r="D381" s="520"/>
      <c r="E381" s="520" t="s">
        <v>223</v>
      </c>
      <c r="F381" s="520"/>
      <c r="G381" s="520"/>
      <c r="H381" s="180"/>
      <c r="I381" s="43"/>
      <c r="J381" s="124"/>
      <c r="K381" s="77">
        <v>8.49</v>
      </c>
      <c r="L381" s="271">
        <v>9.19</v>
      </c>
      <c r="M381" s="271">
        <v>23.2</v>
      </c>
      <c r="N381" s="287">
        <v>0.42699999999999999</v>
      </c>
      <c r="O381" s="287">
        <v>0.27800000000000002</v>
      </c>
      <c r="P381" s="104">
        <v>0.04</v>
      </c>
      <c r="X381" s="334">
        <v>0.28000000000000003</v>
      </c>
    </row>
    <row r="382" spans="1:46" x14ac:dyDescent="0.2">
      <c r="A382" s="3"/>
      <c r="B382" s="520">
        <v>2</v>
      </c>
      <c r="D382" s="520"/>
      <c r="E382" s="520">
        <v>2</v>
      </c>
      <c r="F382" s="520"/>
      <c r="G382" s="520"/>
      <c r="H382" s="180"/>
      <c r="I382" s="43"/>
      <c r="J382" s="124"/>
      <c r="K382" s="520"/>
      <c r="L382" s="271"/>
      <c r="M382" s="77">
        <v>21.734999999999999</v>
      </c>
      <c r="N382" s="287"/>
      <c r="O382" s="287"/>
      <c r="P382" s="104">
        <v>0.27</v>
      </c>
      <c r="X382" s="334">
        <v>0.49</v>
      </c>
    </row>
    <row r="383" spans="1:46" x14ac:dyDescent="0.2">
      <c r="A383" s="3"/>
      <c r="B383" s="520">
        <v>3</v>
      </c>
      <c r="D383" s="520"/>
      <c r="E383" s="520">
        <v>3</v>
      </c>
      <c r="F383" s="520"/>
      <c r="G383" s="520"/>
      <c r="H383" s="180"/>
      <c r="I383" s="43"/>
      <c r="J383" s="124"/>
      <c r="K383" s="520"/>
      <c r="L383" s="270"/>
      <c r="M383" s="395">
        <v>21.21</v>
      </c>
      <c r="N383" s="270"/>
      <c r="O383" s="270"/>
      <c r="P383" s="104">
        <v>0.45</v>
      </c>
      <c r="X383" s="334">
        <v>0.49</v>
      </c>
      <c r="AS383" s="147" t="s">
        <v>286</v>
      </c>
      <c r="AT383" s="43" t="s">
        <v>287</v>
      </c>
    </row>
    <row r="384" spans="1:46" x14ac:dyDescent="0.2">
      <c r="A384" s="3"/>
      <c r="B384" s="520">
        <v>4.2</v>
      </c>
      <c r="D384" s="520"/>
      <c r="E384" s="520">
        <v>4.2</v>
      </c>
      <c r="F384" s="520"/>
      <c r="G384" s="520"/>
      <c r="H384" s="180"/>
      <c r="I384" s="43"/>
      <c r="J384" s="124"/>
      <c r="K384" s="520"/>
      <c r="L384" s="270"/>
      <c r="M384" s="395">
        <v>20.120999999999999</v>
      </c>
      <c r="N384" s="268"/>
      <c r="O384" s="390"/>
      <c r="P384" s="104">
        <v>0.55000000000000004</v>
      </c>
      <c r="X384" s="334">
        <v>0.99</v>
      </c>
      <c r="AF384" s="1" t="s">
        <v>288</v>
      </c>
      <c r="AS384" s="283" t="s">
        <v>289</v>
      </c>
      <c r="AT384" s="1" t="s">
        <v>162</v>
      </c>
    </row>
    <row r="385" spans="1:46" x14ac:dyDescent="0.2">
      <c r="A385" s="3"/>
      <c r="B385" s="520">
        <v>6</v>
      </c>
      <c r="D385" s="520"/>
      <c r="E385" s="520">
        <v>6</v>
      </c>
      <c r="F385" s="520"/>
      <c r="G385" s="520"/>
      <c r="H385" s="180"/>
      <c r="I385" s="43"/>
      <c r="J385" s="124"/>
      <c r="K385" s="520"/>
      <c r="L385" s="270"/>
      <c r="M385" s="395">
        <v>12.09</v>
      </c>
      <c r="N385" s="268"/>
      <c r="O385" s="390"/>
      <c r="P385" s="104">
        <v>0.09</v>
      </c>
      <c r="X385" s="334">
        <v>0.37</v>
      </c>
      <c r="AS385" s="1">
        <v>0</v>
      </c>
      <c r="AT385" s="1">
        <v>14.6</v>
      </c>
    </row>
    <row r="386" spans="1:46" x14ac:dyDescent="0.2">
      <c r="A386" s="3"/>
      <c r="B386" s="520">
        <v>8</v>
      </c>
      <c r="D386" s="520"/>
      <c r="E386" s="520">
        <v>8</v>
      </c>
      <c r="F386" s="520"/>
      <c r="G386" s="520"/>
      <c r="H386" s="180"/>
      <c r="I386" s="43"/>
      <c r="J386" s="124"/>
      <c r="K386" s="520"/>
      <c r="L386" s="270"/>
      <c r="M386" s="395">
        <v>7.915</v>
      </c>
      <c r="N386" s="268"/>
      <c r="O386" s="390"/>
      <c r="P386" s="104">
        <v>0.33</v>
      </c>
      <c r="X386" s="334">
        <v>1.1599999999999999</v>
      </c>
      <c r="AS386" s="1">
        <v>5</v>
      </c>
      <c r="AT386" s="1">
        <v>12.8</v>
      </c>
    </row>
    <row r="387" spans="1:46" x14ac:dyDescent="0.2">
      <c r="A387" s="3"/>
      <c r="B387" s="520">
        <v>9.1999999999999993</v>
      </c>
      <c r="D387" s="520"/>
      <c r="E387" s="520">
        <v>9.1999999999999993</v>
      </c>
      <c r="F387" s="520"/>
      <c r="G387" s="520"/>
      <c r="H387" s="180"/>
      <c r="I387" s="43"/>
      <c r="J387" s="124"/>
      <c r="K387" s="520"/>
      <c r="L387" s="390"/>
      <c r="M387" s="395">
        <v>5.7910000000000004</v>
      </c>
      <c r="N387" s="399"/>
      <c r="O387" s="390"/>
      <c r="P387" s="104">
        <v>0.64</v>
      </c>
      <c r="X387" s="334">
        <v>2.76</v>
      </c>
      <c r="AS387" s="1">
        <v>10</v>
      </c>
      <c r="AT387" s="1">
        <v>11.3</v>
      </c>
    </row>
    <row r="388" spans="1:46" x14ac:dyDescent="0.2">
      <c r="A388" s="3" t="s">
        <v>139</v>
      </c>
      <c r="B388" s="56" t="s">
        <v>140</v>
      </c>
      <c r="D388" s="520"/>
      <c r="E388" s="520" t="s">
        <v>223</v>
      </c>
      <c r="F388" s="520"/>
      <c r="G388" s="520"/>
      <c r="H388" s="180"/>
      <c r="I388" s="43"/>
      <c r="J388" s="124"/>
      <c r="K388" s="395">
        <v>8.51</v>
      </c>
      <c r="L388" s="395">
        <v>9.48</v>
      </c>
      <c r="M388" s="395">
        <v>23.3</v>
      </c>
      <c r="N388" s="396">
        <v>0.42699999999999999</v>
      </c>
      <c r="O388" s="287">
        <v>0.27700000000000002</v>
      </c>
      <c r="P388" s="104">
        <v>0.05</v>
      </c>
      <c r="X388" s="334">
        <v>0.24</v>
      </c>
      <c r="AS388" s="1">
        <v>15</v>
      </c>
      <c r="AT388" s="1">
        <v>10.1</v>
      </c>
    </row>
    <row r="389" spans="1:46" x14ac:dyDescent="0.2">
      <c r="A389" s="3"/>
      <c r="B389" s="520">
        <v>2</v>
      </c>
      <c r="D389" s="520"/>
      <c r="E389" s="520">
        <v>2</v>
      </c>
      <c r="F389" s="520"/>
      <c r="G389" s="520"/>
      <c r="H389" s="180"/>
      <c r="I389" s="43"/>
      <c r="J389" s="124"/>
      <c r="K389" s="395"/>
      <c r="L389" s="390"/>
      <c r="M389" s="395">
        <v>22.248999999999999</v>
      </c>
      <c r="N389" s="390"/>
      <c r="O389" s="390"/>
      <c r="P389" s="104">
        <v>0.18</v>
      </c>
      <c r="X389" s="334">
        <v>0.42</v>
      </c>
      <c r="AS389" s="1">
        <v>20</v>
      </c>
      <c r="AT389" s="1">
        <v>9.1</v>
      </c>
    </row>
    <row r="390" spans="1:46" x14ac:dyDescent="0.2">
      <c r="A390" s="3"/>
      <c r="B390" s="520">
        <v>3</v>
      </c>
      <c r="D390" s="520"/>
      <c r="E390" s="520">
        <v>3</v>
      </c>
      <c r="F390" s="520"/>
      <c r="G390" s="520"/>
      <c r="H390" s="180"/>
      <c r="I390" s="43"/>
      <c r="J390" s="124"/>
      <c r="K390" s="395"/>
      <c r="L390" s="390"/>
      <c r="M390" s="395">
        <v>21.306999999999999</v>
      </c>
      <c r="N390" s="390"/>
      <c r="O390" s="390"/>
      <c r="P390" s="104">
        <v>0.38</v>
      </c>
      <c r="X390" s="334">
        <v>0.54</v>
      </c>
      <c r="AS390" s="1">
        <v>25</v>
      </c>
      <c r="AT390" s="1">
        <v>8.3000000000000007</v>
      </c>
    </row>
    <row r="391" spans="1:46" x14ac:dyDescent="0.2">
      <c r="A391" s="3"/>
      <c r="B391" s="520">
        <v>4</v>
      </c>
      <c r="D391" s="520"/>
      <c r="E391" s="520">
        <v>4</v>
      </c>
      <c r="F391" s="520"/>
      <c r="G391" s="520"/>
      <c r="H391" s="180"/>
      <c r="I391" s="43"/>
      <c r="J391" s="124"/>
      <c r="K391" s="395"/>
      <c r="L391" s="390"/>
      <c r="M391" s="395">
        <v>20.664000000000001</v>
      </c>
      <c r="N391" s="390"/>
      <c r="O391" s="390"/>
      <c r="P391" s="104">
        <v>0.49</v>
      </c>
      <c r="X391" s="334">
        <v>0.57999999999999996</v>
      </c>
      <c r="AS391" s="1">
        <v>30</v>
      </c>
      <c r="AT391" s="1">
        <v>7.6</v>
      </c>
    </row>
    <row r="392" spans="1:46" x14ac:dyDescent="0.2">
      <c r="A392" s="3"/>
      <c r="B392" s="520">
        <v>6</v>
      </c>
      <c r="D392" s="520"/>
      <c r="E392" s="520">
        <v>6</v>
      </c>
      <c r="F392" s="520"/>
      <c r="G392" s="520"/>
      <c r="H392" s="180"/>
      <c r="I392" s="43"/>
      <c r="J392" s="124"/>
      <c r="K392" s="395"/>
      <c r="L392" s="390"/>
      <c r="M392" s="395">
        <v>13.625999999999999</v>
      </c>
      <c r="N392" s="390"/>
      <c r="O392" s="390"/>
      <c r="P392" s="104">
        <v>0.12</v>
      </c>
      <c r="X392" s="334">
        <v>0.37</v>
      </c>
      <c r="AS392" s="1">
        <v>35</v>
      </c>
      <c r="AT392" s="1">
        <v>7</v>
      </c>
    </row>
    <row r="393" spans="1:46" x14ac:dyDescent="0.2">
      <c r="A393" s="3"/>
      <c r="B393" s="520">
        <v>8</v>
      </c>
      <c r="D393" s="520"/>
      <c r="E393" s="520">
        <v>8</v>
      </c>
      <c r="F393" s="520"/>
      <c r="G393" s="520"/>
      <c r="H393" s="180"/>
      <c r="I393" s="43"/>
      <c r="J393" s="124"/>
      <c r="K393" s="395"/>
      <c r="L393" s="390"/>
      <c r="M393" s="395">
        <v>7.2370000000000001</v>
      </c>
      <c r="N393" s="390"/>
      <c r="O393" s="390"/>
      <c r="P393" s="104">
        <v>0.22</v>
      </c>
      <c r="X393" s="334">
        <v>0.74</v>
      </c>
      <c r="AS393" s="1">
        <v>40</v>
      </c>
      <c r="AT393" s="1">
        <v>6.5</v>
      </c>
    </row>
    <row r="394" spans="1:46" x14ac:dyDescent="0.2">
      <c r="A394" s="3"/>
      <c r="B394" s="520">
        <v>9.8000000000000007</v>
      </c>
      <c r="D394" s="520"/>
      <c r="E394" s="520">
        <v>9.8000000000000007</v>
      </c>
      <c r="F394" s="520"/>
      <c r="G394" s="520"/>
      <c r="H394" s="180"/>
      <c r="I394" s="43"/>
      <c r="J394" s="124"/>
      <c r="K394" s="395"/>
      <c r="L394" s="390"/>
      <c r="M394" s="395">
        <v>5.7539999999999996</v>
      </c>
      <c r="N394" s="396">
        <v>0.48899999999999999</v>
      </c>
      <c r="O394" s="287">
        <v>0.317</v>
      </c>
      <c r="P394" s="104">
        <v>0.64</v>
      </c>
      <c r="X394" s="334">
        <v>2.64</v>
      </c>
      <c r="AS394" s="1">
        <v>45</v>
      </c>
      <c r="AT394" s="1">
        <v>6</v>
      </c>
    </row>
    <row r="395" spans="1:46" x14ac:dyDescent="0.2">
      <c r="A395" s="65" t="s">
        <v>142</v>
      </c>
      <c r="B395" s="90" t="s">
        <v>143</v>
      </c>
      <c r="C395" s="90"/>
      <c r="D395" s="69"/>
      <c r="E395" s="69"/>
      <c r="F395" s="69"/>
      <c r="G395" s="69"/>
      <c r="H395" s="222"/>
      <c r="I395" s="85"/>
      <c r="J395" s="223"/>
      <c r="K395" s="289">
        <v>8.49</v>
      </c>
      <c r="L395" s="289">
        <v>8.92</v>
      </c>
      <c r="M395" s="289">
        <v>23.4</v>
      </c>
      <c r="N395" s="290">
        <v>0.42499999999999999</v>
      </c>
      <c r="O395" s="290">
        <v>0.27600000000000002</v>
      </c>
      <c r="P395" s="413">
        <v>0.09</v>
      </c>
      <c r="Q395" s="397"/>
      <c r="R395" s="397"/>
      <c r="S395" s="397"/>
      <c r="T395" s="397"/>
      <c r="U395" s="397"/>
      <c r="V395" s="397"/>
      <c r="W395" s="440"/>
      <c r="X395" s="410">
        <v>0.28000000000000003</v>
      </c>
      <c r="Y395" s="398"/>
      <c r="Z395" s="398"/>
      <c r="AA395" s="398"/>
      <c r="AB395" s="234"/>
      <c r="AC395" s="234"/>
      <c r="AD395" s="234"/>
      <c r="AE395" s="73"/>
      <c r="AF395" s="73" t="s">
        <v>290</v>
      </c>
      <c r="AS395" s="1">
        <v>50</v>
      </c>
      <c r="AT395" s="1">
        <v>5.6</v>
      </c>
    </row>
    <row r="396" spans="1:46" x14ac:dyDescent="0.2">
      <c r="A396" s="282" t="s">
        <v>264</v>
      </c>
      <c r="B396" s="199" t="s">
        <v>261</v>
      </c>
      <c r="C396" s="465"/>
      <c r="D396" s="228"/>
      <c r="E396" s="477">
        <v>0.4375</v>
      </c>
      <c r="F396" s="394">
        <v>43384</v>
      </c>
      <c r="G396" s="520"/>
      <c r="H396" s="186"/>
      <c r="I396" s="228"/>
      <c r="J396" s="187"/>
      <c r="K396" s="457">
        <v>8.08</v>
      </c>
      <c r="L396" s="284">
        <v>8.15</v>
      </c>
      <c r="M396" s="284">
        <v>13.7</v>
      </c>
      <c r="N396" s="285">
        <v>0.504</v>
      </c>
      <c r="O396" s="285">
        <v>0.32800000000000001</v>
      </c>
      <c r="P396" s="105">
        <v>0.11</v>
      </c>
      <c r="X396" s="334">
        <v>0.95</v>
      </c>
      <c r="AF396" s="1" t="s">
        <v>291</v>
      </c>
    </row>
    <row r="397" spans="1:46" x14ac:dyDescent="0.2">
      <c r="A397" s="3" t="s">
        <v>104</v>
      </c>
      <c r="B397" s="200" t="s">
        <v>105</v>
      </c>
      <c r="C397" s="93"/>
      <c r="D397" s="43"/>
      <c r="E397" s="477"/>
      <c r="F397" s="232">
        <f>F396</f>
        <v>43384</v>
      </c>
      <c r="G397" s="520"/>
      <c r="H397" s="166"/>
      <c r="I397" s="43"/>
      <c r="J397" s="123"/>
      <c r="K397" s="271">
        <v>8.18</v>
      </c>
      <c r="L397" s="271">
        <v>8.86</v>
      </c>
      <c r="M397" s="271">
        <v>18</v>
      </c>
      <c r="N397" s="287">
        <v>0.439</v>
      </c>
      <c r="O397" s="287">
        <v>0.25</v>
      </c>
      <c r="P397" s="105">
        <v>0.22</v>
      </c>
      <c r="X397" s="48">
        <v>0.63</v>
      </c>
      <c r="AF397" s="1" t="s">
        <v>292</v>
      </c>
    </row>
    <row r="398" spans="1:46" x14ac:dyDescent="0.2">
      <c r="A398" s="3" t="s">
        <v>108</v>
      </c>
      <c r="B398" s="181" t="s">
        <v>109</v>
      </c>
      <c r="C398" s="93"/>
      <c r="D398" s="43"/>
      <c r="E398" s="43"/>
      <c r="F398" s="520"/>
      <c r="G398" s="520"/>
      <c r="H398" s="166"/>
      <c r="I398" s="43"/>
      <c r="J398" s="123"/>
      <c r="K398" s="77">
        <v>8.17</v>
      </c>
      <c r="L398" s="271">
        <v>9.3800000000000008</v>
      </c>
      <c r="M398" s="271">
        <v>18</v>
      </c>
      <c r="N398" s="287">
        <v>0.51500000000000001</v>
      </c>
      <c r="O398" s="287">
        <v>0.33100000000000002</v>
      </c>
      <c r="P398" s="104">
        <v>0.26</v>
      </c>
      <c r="X398" s="48">
        <v>0.73</v>
      </c>
      <c r="AF398" s="1" t="s">
        <v>291</v>
      </c>
    </row>
    <row r="399" spans="1:46" x14ac:dyDescent="0.2">
      <c r="A399" s="441" t="s">
        <v>116</v>
      </c>
      <c r="B399" s="181" t="s">
        <v>117</v>
      </c>
      <c r="C399" s="466"/>
      <c r="D399" s="442"/>
      <c r="E399" s="442"/>
      <c r="F399" s="443"/>
      <c r="G399" s="444"/>
      <c r="H399" s="445"/>
      <c r="I399" s="442"/>
      <c r="J399" s="446"/>
      <c r="K399" s="447">
        <v>8.27</v>
      </c>
      <c r="L399" s="448">
        <v>9.48</v>
      </c>
      <c r="M399" s="448">
        <v>17.899999999999999</v>
      </c>
      <c r="N399" s="449">
        <v>0.47</v>
      </c>
      <c r="O399" s="449">
        <v>0.30599999999999999</v>
      </c>
      <c r="P399" s="458">
        <v>0.15</v>
      </c>
      <c r="Q399" s="450"/>
      <c r="R399" s="450"/>
      <c r="S399" s="450"/>
      <c r="T399" s="450"/>
      <c r="U399" s="450"/>
      <c r="V399" s="450"/>
      <c r="W399" s="451"/>
      <c r="X399" s="452">
        <v>0.7</v>
      </c>
      <c r="Y399" s="453"/>
      <c r="Z399" s="453"/>
      <c r="AA399" s="453"/>
      <c r="AB399" s="454"/>
      <c r="AC399" s="454"/>
      <c r="AD399" s="454"/>
      <c r="AE399" s="455"/>
      <c r="AF399" s="1" t="s">
        <v>291</v>
      </c>
    </row>
    <row r="400" spans="1:46" x14ac:dyDescent="0.2">
      <c r="A400" s="3" t="s">
        <v>124</v>
      </c>
      <c r="B400" s="181" t="s">
        <v>125</v>
      </c>
      <c r="C400" s="93"/>
      <c r="D400" s="43"/>
      <c r="E400" s="43"/>
      <c r="F400" s="232"/>
      <c r="G400" s="520"/>
      <c r="H400" s="166"/>
      <c r="I400" s="43"/>
      <c r="J400" s="123"/>
      <c r="K400" s="77">
        <v>8.31</v>
      </c>
      <c r="L400" s="271">
        <v>9.1300000000000008</v>
      </c>
      <c r="M400" s="271">
        <v>18.2</v>
      </c>
      <c r="N400" s="287">
        <v>0.44500000000000001</v>
      </c>
      <c r="O400" s="287">
        <v>0.28999999999999998</v>
      </c>
      <c r="P400" s="105">
        <v>0.23</v>
      </c>
      <c r="X400" s="48">
        <v>1.02</v>
      </c>
    </row>
    <row r="401" spans="1:32" x14ac:dyDescent="0.2">
      <c r="A401" s="3" t="s">
        <v>137</v>
      </c>
      <c r="B401" s="56" t="s">
        <v>138</v>
      </c>
      <c r="D401" s="520"/>
      <c r="E401" s="520" t="s">
        <v>223</v>
      </c>
      <c r="F401" s="520"/>
      <c r="G401" s="520"/>
      <c r="H401" s="180"/>
      <c r="I401" s="43"/>
      <c r="J401" s="124"/>
      <c r="K401" s="77">
        <v>8.34</v>
      </c>
      <c r="L401" s="271">
        <v>9.59</v>
      </c>
      <c r="M401" s="271">
        <v>18.3</v>
      </c>
      <c r="N401" s="287">
        <v>0.42699999999999999</v>
      </c>
      <c r="O401" s="287">
        <v>0.27800000000000002</v>
      </c>
      <c r="P401" s="104">
        <v>0.27</v>
      </c>
      <c r="X401" s="334">
        <v>0.53</v>
      </c>
    </row>
    <row r="402" spans="1:32" x14ac:dyDescent="0.2">
      <c r="A402" s="3"/>
      <c r="B402" s="520">
        <v>3</v>
      </c>
      <c r="D402" s="520"/>
      <c r="E402" s="520">
        <v>3</v>
      </c>
      <c r="F402" s="520"/>
      <c r="G402" s="520"/>
      <c r="H402" s="180"/>
      <c r="I402" s="43"/>
      <c r="J402" s="124"/>
      <c r="K402" s="520"/>
      <c r="L402" s="270"/>
      <c r="M402" s="270"/>
      <c r="N402" s="270"/>
      <c r="O402" s="270"/>
      <c r="P402" s="104">
        <v>0.37</v>
      </c>
      <c r="X402" s="334">
        <v>0.76</v>
      </c>
    </row>
    <row r="403" spans="1:32" x14ac:dyDescent="0.2">
      <c r="A403" s="3"/>
      <c r="B403" s="520">
        <v>6</v>
      </c>
      <c r="D403" s="520"/>
      <c r="E403" s="520">
        <v>6</v>
      </c>
      <c r="F403" s="520"/>
      <c r="G403" s="520"/>
      <c r="H403" s="180"/>
      <c r="I403" s="43"/>
      <c r="J403" s="124"/>
      <c r="K403" s="520"/>
      <c r="L403" s="270"/>
      <c r="M403" s="270"/>
      <c r="N403" s="270"/>
      <c r="O403" s="270"/>
      <c r="P403" s="104">
        <v>0.28999999999999998</v>
      </c>
      <c r="X403" s="334">
        <v>0.61</v>
      </c>
    </row>
    <row r="404" spans="1:32" x14ac:dyDescent="0.2">
      <c r="A404" s="3"/>
      <c r="B404" s="520">
        <v>8</v>
      </c>
      <c r="D404" s="520"/>
      <c r="E404" s="520">
        <v>8</v>
      </c>
      <c r="F404" s="520"/>
      <c r="G404" s="520"/>
      <c r="H404" s="180"/>
      <c r="I404" s="43"/>
      <c r="J404" s="124"/>
      <c r="K404" s="520"/>
      <c r="L404" s="270"/>
      <c r="M404" s="270"/>
      <c r="N404" s="268"/>
      <c r="O404" s="390"/>
      <c r="P404" s="104">
        <v>0.31</v>
      </c>
      <c r="X404" s="334">
        <v>1.07</v>
      </c>
    </row>
    <row r="405" spans="1:32" x14ac:dyDescent="0.2">
      <c r="A405" s="3"/>
      <c r="B405" s="520">
        <v>9.4</v>
      </c>
      <c r="D405" s="520"/>
      <c r="E405" s="520">
        <v>9.4</v>
      </c>
      <c r="F405" s="520"/>
      <c r="G405" s="520"/>
      <c r="H405" s="180"/>
      <c r="I405" s="43"/>
      <c r="J405" s="124"/>
      <c r="K405" s="520"/>
      <c r="L405" s="390"/>
      <c r="M405" s="390"/>
      <c r="N405" s="399"/>
      <c r="O405" s="390"/>
      <c r="P405" s="104">
        <v>0.45</v>
      </c>
      <c r="X405" s="334">
        <v>1.66</v>
      </c>
    </row>
    <row r="406" spans="1:32" x14ac:dyDescent="0.2">
      <c r="A406" s="3" t="s">
        <v>139</v>
      </c>
      <c r="B406" s="56" t="s">
        <v>140</v>
      </c>
      <c r="D406" s="520"/>
      <c r="E406" s="520" t="s">
        <v>223</v>
      </c>
      <c r="F406" s="520"/>
      <c r="G406" s="520"/>
      <c r="H406" s="180"/>
      <c r="I406" s="43"/>
      <c r="J406" s="124"/>
      <c r="K406" s="395">
        <v>8.31</v>
      </c>
      <c r="L406" s="395">
        <v>9.3699999999999992</v>
      </c>
      <c r="M406" s="395">
        <v>18.5</v>
      </c>
      <c r="N406" s="396">
        <v>0.42599999999999999</v>
      </c>
      <c r="O406" s="287">
        <v>0.27900000000000003</v>
      </c>
      <c r="P406" s="104">
        <v>0.28000000000000003</v>
      </c>
      <c r="X406" s="334">
        <v>0.57999999999999996</v>
      </c>
    </row>
    <row r="407" spans="1:32" x14ac:dyDescent="0.2">
      <c r="A407" s="3"/>
      <c r="B407" s="387">
        <v>3</v>
      </c>
      <c r="D407" s="520"/>
      <c r="E407" s="520">
        <v>3</v>
      </c>
      <c r="F407" s="520"/>
      <c r="G407" s="520"/>
      <c r="H407" s="180"/>
      <c r="I407" s="43"/>
      <c r="J407" s="124"/>
      <c r="K407" s="395"/>
      <c r="L407" s="390"/>
      <c r="M407" s="390"/>
      <c r="N407" s="390"/>
      <c r="O407" s="390"/>
      <c r="P407" s="104">
        <v>0.37</v>
      </c>
      <c r="X407" s="334">
        <v>0.75</v>
      </c>
    </row>
    <row r="408" spans="1:32" x14ac:dyDescent="0.2">
      <c r="A408" s="3"/>
      <c r="B408" s="387">
        <v>6</v>
      </c>
      <c r="D408" s="520"/>
      <c r="E408" s="520">
        <v>6</v>
      </c>
      <c r="F408" s="520"/>
      <c r="G408" s="520"/>
      <c r="H408" s="180"/>
      <c r="I408" s="43"/>
      <c r="J408" s="124"/>
      <c r="K408" s="395"/>
      <c r="L408" s="390"/>
      <c r="M408" s="390"/>
      <c r="N408" s="390"/>
      <c r="O408" s="390"/>
      <c r="P408" s="104">
        <v>0.3</v>
      </c>
      <c r="X408" s="334">
        <v>0.68</v>
      </c>
    </row>
    <row r="409" spans="1:32" x14ac:dyDescent="0.2">
      <c r="A409" s="3"/>
      <c r="B409" s="387">
        <v>8</v>
      </c>
      <c r="D409" s="520"/>
      <c r="E409" s="520">
        <v>8</v>
      </c>
      <c r="F409" s="520"/>
      <c r="G409" s="520"/>
      <c r="H409" s="180"/>
      <c r="I409" s="43"/>
      <c r="J409" s="124"/>
      <c r="K409" s="395"/>
      <c r="L409" s="390"/>
      <c r="M409" s="390"/>
      <c r="N409" s="390"/>
      <c r="O409" s="390"/>
      <c r="P409" s="104">
        <v>0.26</v>
      </c>
      <c r="X409" s="334">
        <v>0.81</v>
      </c>
    </row>
    <row r="410" spans="1:32" x14ac:dyDescent="0.2">
      <c r="A410" s="3"/>
      <c r="B410" s="387">
        <v>9.6</v>
      </c>
      <c r="D410" s="520"/>
      <c r="E410" s="520">
        <v>9.6</v>
      </c>
      <c r="F410" s="520"/>
      <c r="G410" s="520"/>
      <c r="H410" s="180"/>
      <c r="I410" s="43"/>
      <c r="J410" s="124"/>
      <c r="K410" s="395"/>
      <c r="L410" s="390"/>
      <c r="M410" s="390"/>
      <c r="N410" s="390"/>
      <c r="O410" s="390"/>
      <c r="P410" s="104">
        <v>0.33</v>
      </c>
      <c r="X410" s="334">
        <v>1.47</v>
      </c>
    </row>
    <row r="411" spans="1:32" x14ac:dyDescent="0.2">
      <c r="A411" s="65" t="s">
        <v>142</v>
      </c>
      <c r="B411" s="90" t="s">
        <v>143</v>
      </c>
      <c r="C411" s="90"/>
      <c r="D411" s="69"/>
      <c r="E411" s="69"/>
      <c r="F411" s="69"/>
      <c r="G411" s="69"/>
      <c r="H411" s="222"/>
      <c r="I411" s="85"/>
      <c r="J411" s="223"/>
      <c r="K411" s="289">
        <v>8.34</v>
      </c>
      <c r="L411" s="289">
        <v>10.199999999999999</v>
      </c>
      <c r="M411" s="289">
        <v>17.2</v>
      </c>
      <c r="N411" s="290">
        <v>0.42599999999999999</v>
      </c>
      <c r="O411" s="290">
        <v>0.27700000000000002</v>
      </c>
      <c r="P411" s="413">
        <v>0.19</v>
      </c>
      <c r="Q411" s="397"/>
      <c r="R411" s="397"/>
      <c r="S411" s="397"/>
      <c r="T411" s="397"/>
      <c r="U411" s="397"/>
      <c r="V411" s="397"/>
      <c r="W411" s="440"/>
      <c r="X411" s="410">
        <v>0.43</v>
      </c>
      <c r="Y411" s="398"/>
      <c r="Z411" s="398"/>
      <c r="AA411" s="398"/>
      <c r="AB411" s="234"/>
      <c r="AC411" s="234"/>
      <c r="AD411" s="234"/>
      <c r="AE411" s="73"/>
      <c r="AF411" s="73" t="s">
        <v>293</v>
      </c>
    </row>
    <row r="412" spans="1:32" x14ac:dyDescent="0.2">
      <c r="A412" s="282" t="s">
        <v>264</v>
      </c>
      <c r="B412" s="199" t="s">
        <v>261</v>
      </c>
      <c r="C412" s="465"/>
      <c r="D412" s="228"/>
      <c r="E412" s="477">
        <v>0.45833333333333331</v>
      </c>
      <c r="F412" s="394">
        <v>43438</v>
      </c>
      <c r="G412" s="520"/>
      <c r="H412" s="186"/>
      <c r="I412" s="228"/>
      <c r="J412" s="187"/>
      <c r="K412" s="457">
        <v>8.1</v>
      </c>
      <c r="L412" s="284">
        <v>11.25</v>
      </c>
      <c r="M412" s="284">
        <v>2.9</v>
      </c>
      <c r="N412" s="285">
        <v>0.54100000000000004</v>
      </c>
      <c r="O412" s="285">
        <v>0.35199999999999998</v>
      </c>
      <c r="P412" s="104">
        <v>0</v>
      </c>
      <c r="X412" s="334">
        <v>0.32</v>
      </c>
      <c r="AF412" s="1" t="s">
        <v>294</v>
      </c>
    </row>
    <row r="413" spans="1:32" x14ac:dyDescent="0.2">
      <c r="A413" s="3" t="s">
        <v>104</v>
      </c>
      <c r="B413" s="200" t="s">
        <v>105</v>
      </c>
      <c r="C413" s="93"/>
      <c r="D413" s="43"/>
      <c r="E413" s="477"/>
      <c r="F413" s="232">
        <f>F412</f>
        <v>43438</v>
      </c>
      <c r="G413" s="520"/>
      <c r="H413" s="166"/>
      <c r="I413" s="43"/>
      <c r="J413" s="123"/>
      <c r="K413" s="271">
        <v>7.91</v>
      </c>
      <c r="L413" s="271">
        <v>12.15</v>
      </c>
      <c r="M413" s="271">
        <v>2.5</v>
      </c>
      <c r="N413" s="287">
        <v>0.47299999999999998</v>
      </c>
      <c r="O413" s="287">
        <v>0.307</v>
      </c>
      <c r="P413" s="104">
        <v>0.16</v>
      </c>
      <c r="X413" s="48">
        <v>0.25</v>
      </c>
    </row>
    <row r="414" spans="1:32" x14ac:dyDescent="0.2">
      <c r="A414" s="3" t="s">
        <v>108</v>
      </c>
      <c r="B414" s="181" t="s">
        <v>109</v>
      </c>
      <c r="C414" s="93"/>
      <c r="D414" s="43"/>
      <c r="E414" s="43"/>
      <c r="F414" s="520"/>
      <c r="G414" s="520"/>
      <c r="H414" s="166"/>
      <c r="I414" s="43"/>
      <c r="J414" s="123"/>
      <c r="K414" s="77">
        <v>7.64</v>
      </c>
      <c r="L414" s="271">
        <v>10.63</v>
      </c>
      <c r="M414" s="271">
        <v>2.9</v>
      </c>
      <c r="N414" s="287">
        <v>0.47</v>
      </c>
      <c r="O414" s="287">
        <v>0.30499999999999999</v>
      </c>
      <c r="P414" s="104">
        <v>0.3</v>
      </c>
      <c r="X414" s="48">
        <v>0.25</v>
      </c>
    </row>
    <row r="415" spans="1:32" x14ac:dyDescent="0.2">
      <c r="A415" s="441" t="s">
        <v>116</v>
      </c>
      <c r="B415" s="181" t="s">
        <v>117</v>
      </c>
      <c r="C415" s="466"/>
      <c r="D415" s="442"/>
      <c r="E415" s="442"/>
      <c r="F415" s="443"/>
      <c r="G415" s="444"/>
      <c r="H415" s="445"/>
      <c r="I415" s="442"/>
      <c r="J415" s="446"/>
      <c r="K415" s="447">
        <v>7.84</v>
      </c>
      <c r="L415" s="448">
        <v>11.17</v>
      </c>
      <c r="M415" s="448">
        <v>2.5</v>
      </c>
      <c r="N415" s="449">
        <v>0.51200000000000001</v>
      </c>
      <c r="O415" s="449">
        <v>0.33300000000000002</v>
      </c>
      <c r="P415" s="458">
        <v>0.3</v>
      </c>
      <c r="Q415" s="450"/>
      <c r="R415" s="450"/>
      <c r="S415" s="450"/>
      <c r="T415" s="450"/>
      <c r="U415" s="450"/>
      <c r="V415" s="450"/>
      <c r="W415" s="451"/>
      <c r="X415" s="452">
        <v>0.85</v>
      </c>
      <c r="Y415" s="453"/>
      <c r="Z415" s="453"/>
      <c r="AA415" s="453"/>
      <c r="AB415" s="454"/>
      <c r="AC415" s="454"/>
      <c r="AD415" s="454"/>
      <c r="AE415" s="455"/>
    </row>
    <row r="416" spans="1:32" x14ac:dyDescent="0.2">
      <c r="A416" s="3" t="s">
        <v>124</v>
      </c>
      <c r="B416" s="181" t="s">
        <v>125</v>
      </c>
      <c r="C416" s="93"/>
      <c r="D416" s="43"/>
      <c r="E416" s="43"/>
      <c r="F416" s="232"/>
      <c r="G416" s="520"/>
      <c r="H416" s="166"/>
      <c r="I416" s="43"/>
      <c r="J416" s="123"/>
      <c r="K416" s="77">
        <v>7.72</v>
      </c>
      <c r="L416" s="271">
        <v>11.73</v>
      </c>
      <c r="M416" s="271">
        <v>0.3</v>
      </c>
      <c r="N416" s="287">
        <v>0.48799999999999999</v>
      </c>
      <c r="O416" s="287">
        <v>0.317</v>
      </c>
      <c r="P416" s="104">
        <v>0.2</v>
      </c>
      <c r="X416" s="48">
        <v>0.48</v>
      </c>
    </row>
    <row r="417" spans="1:32" x14ac:dyDescent="0.2">
      <c r="A417" s="3" t="s">
        <v>137</v>
      </c>
      <c r="B417" s="56" t="s">
        <v>138</v>
      </c>
      <c r="D417" s="520"/>
      <c r="E417" s="520" t="s">
        <v>223</v>
      </c>
      <c r="F417" s="520"/>
      <c r="G417" s="520"/>
      <c r="H417" s="180"/>
      <c r="I417" s="43"/>
      <c r="J417" s="124"/>
      <c r="K417" s="77">
        <v>7.86</v>
      </c>
      <c r="L417" s="271">
        <v>10.5</v>
      </c>
      <c r="M417" s="271">
        <v>3.1</v>
      </c>
      <c r="N417" s="287">
        <v>0.46700000000000003</v>
      </c>
      <c r="O417" s="287">
        <v>0.30399999999999999</v>
      </c>
      <c r="P417" s="104">
        <v>0.24</v>
      </c>
      <c r="X417" s="334">
        <v>0.25</v>
      </c>
    </row>
    <row r="418" spans="1:32" x14ac:dyDescent="0.2">
      <c r="A418" s="3"/>
      <c r="B418" s="520">
        <v>3</v>
      </c>
      <c r="D418" s="520"/>
      <c r="E418" s="520">
        <v>3</v>
      </c>
      <c r="F418" s="520"/>
      <c r="G418" s="520"/>
      <c r="H418" s="180"/>
      <c r="I418" s="43"/>
      <c r="J418" s="124"/>
      <c r="K418" s="520"/>
      <c r="L418" s="270"/>
      <c r="M418" s="270"/>
      <c r="N418" s="270"/>
      <c r="O418" s="270"/>
      <c r="P418" s="104">
        <v>0.24</v>
      </c>
      <c r="X418" s="334">
        <v>0.33</v>
      </c>
    </row>
    <row r="419" spans="1:32" x14ac:dyDescent="0.2">
      <c r="A419" s="3"/>
      <c r="B419" s="520">
        <v>6</v>
      </c>
      <c r="D419" s="520"/>
      <c r="E419" s="520">
        <v>6</v>
      </c>
      <c r="F419" s="520"/>
      <c r="G419" s="520"/>
      <c r="H419" s="180"/>
      <c r="I419" s="43"/>
      <c r="J419" s="124"/>
      <c r="K419" s="520"/>
      <c r="L419" s="270"/>
      <c r="M419" s="270"/>
      <c r="N419" s="270"/>
      <c r="O419" s="270"/>
      <c r="P419" s="104">
        <v>0.27</v>
      </c>
      <c r="X419" s="334">
        <v>0.36</v>
      </c>
    </row>
    <row r="420" spans="1:32" x14ac:dyDescent="0.2">
      <c r="A420" s="3"/>
      <c r="B420" s="520">
        <v>9.4</v>
      </c>
      <c r="D420" s="520"/>
      <c r="E420" s="520">
        <v>9.4</v>
      </c>
      <c r="F420" s="520"/>
      <c r="G420" s="520"/>
      <c r="H420" s="180"/>
      <c r="I420" s="43"/>
      <c r="J420" s="124"/>
      <c r="K420" s="520"/>
      <c r="L420" s="390"/>
      <c r="M420" s="270"/>
      <c r="N420" s="399"/>
      <c r="O420" s="390"/>
      <c r="P420" s="104">
        <v>0.21</v>
      </c>
      <c r="X420" s="334">
        <v>0.23</v>
      </c>
    </row>
    <row r="421" spans="1:32" x14ac:dyDescent="0.2">
      <c r="A421" s="3" t="s">
        <v>139</v>
      </c>
      <c r="B421" s="56" t="s">
        <v>140</v>
      </c>
      <c r="D421" s="520"/>
      <c r="E421" s="520" t="s">
        <v>223</v>
      </c>
      <c r="F421" s="520"/>
      <c r="G421" s="520"/>
      <c r="H421" s="180"/>
      <c r="I421" s="43"/>
      <c r="J421" s="124"/>
      <c r="K421" s="395">
        <v>7.91</v>
      </c>
      <c r="L421" s="395">
        <v>9.5</v>
      </c>
      <c r="M421" s="395">
        <v>3.2</v>
      </c>
      <c r="N421" s="396">
        <v>0.46700000000000003</v>
      </c>
      <c r="O421" s="287">
        <v>0.30399999999999999</v>
      </c>
      <c r="P421" s="104">
        <v>0.24</v>
      </c>
      <c r="X421" s="334">
        <v>0.23</v>
      </c>
    </row>
    <row r="422" spans="1:32" x14ac:dyDescent="0.2">
      <c r="A422" s="3"/>
      <c r="B422" s="387">
        <v>3</v>
      </c>
      <c r="D422" s="520"/>
      <c r="E422" s="520">
        <v>3</v>
      </c>
      <c r="F422" s="520"/>
      <c r="G422" s="520"/>
      <c r="H422" s="180"/>
      <c r="I422" s="43"/>
      <c r="J422" s="124"/>
      <c r="K422" s="395"/>
      <c r="L422" s="390"/>
      <c r="M422" s="390"/>
      <c r="N422" s="390"/>
      <c r="O422" s="390"/>
      <c r="P422" s="104">
        <v>0.28000000000000003</v>
      </c>
      <c r="X422" s="334">
        <v>0.39</v>
      </c>
    </row>
    <row r="423" spans="1:32" x14ac:dyDescent="0.2">
      <c r="A423" s="3"/>
      <c r="B423" s="387">
        <v>6</v>
      </c>
      <c r="D423" s="520"/>
      <c r="E423" s="520">
        <v>6</v>
      </c>
      <c r="F423" s="520"/>
      <c r="G423" s="520"/>
      <c r="H423" s="180"/>
      <c r="I423" s="43"/>
      <c r="J423" s="124"/>
      <c r="K423" s="395"/>
      <c r="L423" s="390"/>
      <c r="M423" s="390"/>
      <c r="N423" s="390"/>
      <c r="O423" s="390"/>
      <c r="P423" s="104">
        <v>0.22</v>
      </c>
      <c r="X423" s="334">
        <v>0.3</v>
      </c>
    </row>
    <row r="424" spans="1:32" x14ac:dyDescent="0.2">
      <c r="A424" s="3"/>
      <c r="B424" s="387">
        <v>9.6</v>
      </c>
      <c r="D424" s="520"/>
      <c r="E424" s="520">
        <v>9.6</v>
      </c>
      <c r="F424" s="520"/>
      <c r="G424" s="520"/>
      <c r="H424" s="180"/>
      <c r="I424" s="43"/>
      <c r="J424" s="124"/>
      <c r="K424" s="395"/>
      <c r="L424" s="390"/>
      <c r="M424" s="390"/>
      <c r="N424" s="390"/>
      <c r="O424" s="390"/>
      <c r="P424" s="104">
        <v>0.26</v>
      </c>
      <c r="X424" s="334">
        <v>0.27</v>
      </c>
    </row>
    <row r="425" spans="1:32" x14ac:dyDescent="0.2">
      <c r="A425" s="65" t="s">
        <v>142</v>
      </c>
      <c r="B425" s="90" t="s">
        <v>143</v>
      </c>
      <c r="C425" s="90"/>
      <c r="D425" s="69"/>
      <c r="E425" s="69"/>
      <c r="F425" s="69"/>
      <c r="G425" s="69"/>
      <c r="H425" s="222"/>
      <c r="I425" s="85"/>
      <c r="J425" s="223"/>
      <c r="K425" s="289">
        <v>7.9</v>
      </c>
      <c r="L425" s="289">
        <v>9.66</v>
      </c>
      <c r="M425" s="289">
        <v>3.2</v>
      </c>
      <c r="N425" s="290">
        <v>0.46600000000000003</v>
      </c>
      <c r="O425" s="290">
        <v>0.30299999999999999</v>
      </c>
      <c r="P425" s="413">
        <v>0.27</v>
      </c>
      <c r="Q425" s="397"/>
      <c r="R425" s="397"/>
      <c r="S425" s="397"/>
      <c r="T425" s="397"/>
      <c r="U425" s="397"/>
      <c r="V425" s="397"/>
      <c r="W425" s="440"/>
      <c r="X425" s="410">
        <v>0.3</v>
      </c>
      <c r="Y425" s="398"/>
      <c r="Z425" s="398"/>
      <c r="AA425" s="398"/>
      <c r="AB425" s="234"/>
      <c r="AC425" s="234"/>
      <c r="AD425" s="234"/>
      <c r="AE425" s="73"/>
      <c r="AF425" s="73"/>
    </row>
    <row r="426" spans="1:32" x14ac:dyDescent="0.2">
      <c r="A426" s="282" t="s">
        <v>264</v>
      </c>
      <c r="B426" s="199" t="s">
        <v>261</v>
      </c>
      <c r="D426" s="520"/>
      <c r="E426" s="477">
        <v>0.45833333333333331</v>
      </c>
      <c r="F426" s="501">
        <v>43600</v>
      </c>
      <c r="G426" s="520"/>
      <c r="H426" s="520"/>
      <c r="I426" s="520"/>
      <c r="J426" s="520"/>
      <c r="K426" s="51">
        <v>7.54</v>
      </c>
      <c r="L426" s="51">
        <v>9.26</v>
      </c>
      <c r="M426" s="212">
        <v>12.2</v>
      </c>
      <c r="N426" s="502">
        <v>0.48</v>
      </c>
      <c r="O426" s="503">
        <v>0.312</v>
      </c>
      <c r="P426" s="104">
        <v>0.1</v>
      </c>
      <c r="X426" s="48">
        <v>0.35</v>
      </c>
      <c r="AF426" s="1" t="s">
        <v>295</v>
      </c>
    </row>
    <row r="427" spans="1:32" x14ac:dyDescent="0.2">
      <c r="A427" s="3" t="s">
        <v>104</v>
      </c>
      <c r="B427" s="200" t="s">
        <v>105</v>
      </c>
      <c r="D427" s="520"/>
      <c r="E427" s="477"/>
      <c r="F427" s="232">
        <f>F426</f>
        <v>43600</v>
      </c>
      <c r="G427" s="520"/>
      <c r="H427" s="520"/>
      <c r="I427" s="520"/>
      <c r="J427" s="520"/>
      <c r="K427" s="51">
        <v>7.72</v>
      </c>
      <c r="L427" s="51">
        <v>10.34</v>
      </c>
      <c r="M427" s="212">
        <v>12.4</v>
      </c>
      <c r="N427" s="502">
        <v>0.45200000000000001</v>
      </c>
      <c r="O427" s="503">
        <v>0.29299999999999998</v>
      </c>
      <c r="P427" s="104">
        <v>0.1</v>
      </c>
      <c r="X427" s="48">
        <v>0.28999999999999998</v>
      </c>
    </row>
    <row r="428" spans="1:32" x14ac:dyDescent="0.2">
      <c r="A428" s="3" t="s">
        <v>108</v>
      </c>
      <c r="B428" s="181" t="s">
        <v>109</v>
      </c>
      <c r="D428" s="520"/>
      <c r="E428" s="520"/>
      <c r="F428" s="520"/>
      <c r="G428" s="520"/>
      <c r="H428" s="520"/>
      <c r="I428" s="520"/>
      <c r="J428" s="520"/>
      <c r="K428" s="51">
        <v>7.92</v>
      </c>
      <c r="L428" s="51">
        <v>10.220000000000001</v>
      </c>
      <c r="M428" s="212">
        <v>12</v>
      </c>
      <c r="N428" s="502">
        <v>0.45300000000000001</v>
      </c>
      <c r="O428" s="503">
        <v>0.29499999999999998</v>
      </c>
      <c r="P428" s="104">
        <v>0.12</v>
      </c>
      <c r="X428" s="48">
        <v>0.22</v>
      </c>
    </row>
    <row r="429" spans="1:32" x14ac:dyDescent="0.2">
      <c r="A429" s="441" t="s">
        <v>116</v>
      </c>
      <c r="B429" s="181" t="s">
        <v>117</v>
      </c>
      <c r="D429" s="520"/>
      <c r="E429" s="520"/>
      <c r="F429" s="520"/>
      <c r="G429" s="520"/>
      <c r="H429" s="520"/>
      <c r="I429" s="520"/>
      <c r="J429" s="520"/>
      <c r="K429" s="51">
        <v>8.0500000000000007</v>
      </c>
      <c r="L429" s="51">
        <v>11.25</v>
      </c>
      <c r="M429" s="212">
        <v>11.7</v>
      </c>
      <c r="N429" s="502">
        <v>0.46500000000000002</v>
      </c>
      <c r="O429" s="503">
        <v>0.30199999999999999</v>
      </c>
      <c r="P429" s="104">
        <v>0.11</v>
      </c>
      <c r="X429" s="48">
        <v>0.47</v>
      </c>
    </row>
    <row r="430" spans="1:32" x14ac:dyDescent="0.2">
      <c r="A430" s="3" t="s">
        <v>124</v>
      </c>
      <c r="B430" s="181" t="s">
        <v>125</v>
      </c>
      <c r="D430" s="520"/>
      <c r="E430" s="520"/>
      <c r="F430" s="520"/>
      <c r="G430" s="520"/>
      <c r="H430" s="520"/>
      <c r="I430" s="520"/>
      <c r="J430" s="520"/>
      <c r="K430" s="51">
        <v>7.93</v>
      </c>
      <c r="L430" s="51">
        <v>10.59</v>
      </c>
      <c r="M430" s="212">
        <v>11</v>
      </c>
      <c r="N430" s="502">
        <v>0.46100000000000002</v>
      </c>
      <c r="O430" s="503">
        <v>0.29899999999999999</v>
      </c>
      <c r="P430" s="104">
        <v>0.09</v>
      </c>
      <c r="X430" s="48">
        <v>0.63</v>
      </c>
    </row>
    <row r="431" spans="1:32" x14ac:dyDescent="0.2">
      <c r="A431" s="3" t="s">
        <v>137</v>
      </c>
      <c r="B431" s="56" t="s">
        <v>138</v>
      </c>
      <c r="D431" s="520"/>
      <c r="E431" s="520" t="s">
        <v>223</v>
      </c>
      <c r="F431" s="520"/>
      <c r="G431" s="520"/>
      <c r="H431" s="520"/>
      <c r="I431" s="520"/>
      <c r="J431" s="520"/>
      <c r="K431" s="51">
        <v>8.16</v>
      </c>
      <c r="L431" s="51">
        <v>10.199999999999999</v>
      </c>
      <c r="M431" s="212">
        <v>10.9</v>
      </c>
      <c r="N431" s="502">
        <v>0.45200000000000001</v>
      </c>
      <c r="O431" s="503">
        <v>0.29399999999999998</v>
      </c>
      <c r="P431" s="104">
        <v>0.06</v>
      </c>
      <c r="X431" s="48">
        <v>0.12</v>
      </c>
    </row>
    <row r="432" spans="1:32" x14ac:dyDescent="0.2">
      <c r="A432" s="3"/>
      <c r="B432" s="520">
        <v>3</v>
      </c>
      <c r="D432" s="520"/>
      <c r="E432" s="520">
        <v>3</v>
      </c>
      <c r="F432" s="520"/>
      <c r="G432" s="520"/>
      <c r="H432" s="520"/>
      <c r="I432" s="520"/>
      <c r="J432" s="520"/>
      <c r="K432" s="51"/>
      <c r="L432" s="51"/>
      <c r="M432" s="212">
        <v>10.7</v>
      </c>
      <c r="N432" s="502"/>
      <c r="O432" s="503"/>
      <c r="P432" s="104">
        <v>0.12</v>
      </c>
      <c r="X432" s="48">
        <v>0.19</v>
      </c>
    </row>
    <row r="433" spans="1:32" x14ac:dyDescent="0.2">
      <c r="A433" s="3"/>
      <c r="B433" s="520">
        <v>6</v>
      </c>
      <c r="D433" s="520"/>
      <c r="E433" s="520">
        <v>6</v>
      </c>
      <c r="F433" s="520"/>
      <c r="G433" s="520"/>
      <c r="H433" s="520"/>
      <c r="I433" s="520"/>
      <c r="J433" s="520"/>
      <c r="K433" s="51"/>
      <c r="L433" s="51"/>
      <c r="M433" s="212">
        <v>7.2</v>
      </c>
      <c r="N433" s="502"/>
      <c r="O433" s="503"/>
      <c r="P433" s="104">
        <v>0.22</v>
      </c>
      <c r="X433" s="48">
        <v>0.32</v>
      </c>
    </row>
    <row r="434" spans="1:32" x14ac:dyDescent="0.2">
      <c r="A434" s="3"/>
      <c r="B434" s="520">
        <v>9.6999999999999993</v>
      </c>
      <c r="D434" s="520"/>
      <c r="E434" s="520">
        <v>9.6999999999999993</v>
      </c>
      <c r="F434" s="520"/>
      <c r="G434" s="520"/>
      <c r="H434" s="520"/>
      <c r="I434" s="520"/>
      <c r="J434" s="520"/>
      <c r="K434" s="51"/>
      <c r="L434" s="51"/>
      <c r="M434" s="212">
        <v>5.0199999999999996</v>
      </c>
      <c r="N434" s="502">
        <v>0.48599999999999999</v>
      </c>
      <c r="O434" s="503"/>
      <c r="P434" s="104">
        <v>0.08</v>
      </c>
      <c r="X434" s="48">
        <v>0.22</v>
      </c>
    </row>
    <row r="435" spans="1:32" x14ac:dyDescent="0.2">
      <c r="A435" s="3" t="s">
        <v>139</v>
      </c>
      <c r="B435" s="56" t="s">
        <v>140</v>
      </c>
      <c r="D435" s="520"/>
      <c r="E435" s="520" t="s">
        <v>223</v>
      </c>
      <c r="F435" s="520"/>
      <c r="G435" s="520"/>
      <c r="H435" s="520"/>
      <c r="I435" s="520"/>
      <c r="J435" s="520"/>
      <c r="K435" s="51">
        <v>8.25</v>
      </c>
      <c r="L435" s="51">
        <v>10.51</v>
      </c>
      <c r="M435" s="212">
        <v>11.1</v>
      </c>
      <c r="N435" s="502">
        <v>0.45200000000000001</v>
      </c>
      <c r="O435" s="503">
        <v>0.29399999999999998</v>
      </c>
      <c r="P435" s="104">
        <v>1</v>
      </c>
      <c r="X435" s="48">
        <v>0.17</v>
      </c>
    </row>
    <row r="436" spans="1:32" x14ac:dyDescent="0.2">
      <c r="A436" s="3"/>
      <c r="B436" s="387">
        <v>3</v>
      </c>
      <c r="D436" s="520"/>
      <c r="E436" s="520">
        <v>3</v>
      </c>
      <c r="F436" s="520"/>
      <c r="G436" s="520"/>
      <c r="H436" s="520"/>
      <c r="I436" s="520"/>
      <c r="J436" s="520"/>
      <c r="K436" s="51"/>
      <c r="L436" s="51"/>
      <c r="M436" s="212">
        <v>10</v>
      </c>
      <c r="N436" s="502"/>
      <c r="O436" s="503"/>
      <c r="P436" s="104">
        <v>0.15</v>
      </c>
      <c r="X436" s="334">
        <v>0.26</v>
      </c>
    </row>
    <row r="437" spans="1:32" x14ac:dyDescent="0.2">
      <c r="A437" s="3"/>
      <c r="B437" s="387">
        <v>6</v>
      </c>
      <c r="D437" s="520"/>
      <c r="E437" s="520">
        <v>6</v>
      </c>
      <c r="F437" s="520"/>
      <c r="G437" s="520"/>
      <c r="H437" s="520"/>
      <c r="I437" s="520"/>
      <c r="J437" s="520"/>
      <c r="K437" s="51"/>
      <c r="L437" s="51"/>
      <c r="M437" s="212">
        <v>7.4</v>
      </c>
      <c r="N437" s="502"/>
      <c r="O437" s="503"/>
      <c r="P437" s="104">
        <v>0.14000000000000001</v>
      </c>
      <c r="X437" s="334">
        <v>0.3</v>
      </c>
    </row>
    <row r="438" spans="1:32" x14ac:dyDescent="0.2">
      <c r="A438" s="3"/>
      <c r="B438" s="387">
        <v>9.8000000000000007</v>
      </c>
      <c r="D438" s="520"/>
      <c r="E438" s="520">
        <v>9.8000000000000007</v>
      </c>
      <c r="F438" s="520"/>
      <c r="G438" s="520"/>
      <c r="H438" s="520"/>
      <c r="I438" s="520"/>
      <c r="J438" s="520"/>
      <c r="K438" s="51"/>
      <c r="L438" s="51"/>
      <c r="M438" s="212">
        <v>5.05</v>
      </c>
      <c r="N438" s="502">
        <v>0.48099999999999998</v>
      </c>
      <c r="O438" s="503"/>
      <c r="P438" s="104">
        <v>0.03</v>
      </c>
      <c r="X438" s="334">
        <v>0.22</v>
      </c>
    </row>
    <row r="439" spans="1:32" x14ac:dyDescent="0.2">
      <c r="A439" s="65" t="s">
        <v>142</v>
      </c>
      <c r="B439" s="90" t="s">
        <v>143</v>
      </c>
      <c r="C439" s="90"/>
      <c r="D439" s="69"/>
      <c r="E439" s="69"/>
      <c r="F439" s="69"/>
      <c r="G439" s="69"/>
      <c r="H439" s="69"/>
      <c r="I439" s="69"/>
      <c r="J439" s="69"/>
      <c r="K439" s="68">
        <v>8.0299999999999994</v>
      </c>
      <c r="L439" s="68">
        <v>10.95</v>
      </c>
      <c r="M439" s="504">
        <v>10.8</v>
      </c>
      <c r="N439" s="505">
        <v>0.45200000000000001</v>
      </c>
      <c r="O439" s="506">
        <v>0.29399999999999998</v>
      </c>
      <c r="P439" s="413">
        <v>7.0000000000000007E-2</v>
      </c>
      <c r="Q439" s="397"/>
      <c r="R439" s="397"/>
      <c r="S439" s="397"/>
      <c r="T439" s="397"/>
      <c r="U439" s="397"/>
      <c r="V439" s="397"/>
      <c r="W439" s="440"/>
      <c r="X439" s="410">
        <v>0.17</v>
      </c>
      <c r="Y439" s="398"/>
      <c r="Z439" s="398"/>
      <c r="AA439" s="398"/>
      <c r="AB439" s="234"/>
      <c r="AC439" s="234"/>
      <c r="AD439" s="234"/>
      <c r="AE439" s="73"/>
      <c r="AF439" s="73" t="s">
        <v>296</v>
      </c>
    </row>
    <row r="440" spans="1:32" x14ac:dyDescent="0.2">
      <c r="A440" s="282" t="s">
        <v>264</v>
      </c>
      <c r="B440" s="199" t="s">
        <v>261</v>
      </c>
      <c r="D440" s="520"/>
      <c r="E440" s="477">
        <v>0.45833333333333331</v>
      </c>
      <c r="F440" s="501">
        <v>43621</v>
      </c>
      <c r="G440" s="520"/>
      <c r="H440" s="520"/>
      <c r="I440" s="520"/>
      <c r="J440" s="520"/>
      <c r="K440" s="51">
        <v>8.9</v>
      </c>
      <c r="L440" s="51">
        <v>10.130000000000001</v>
      </c>
      <c r="M440" s="212">
        <v>11.7</v>
      </c>
      <c r="N440" s="502">
        <v>0.52700000000000002</v>
      </c>
      <c r="O440" s="503">
        <v>0.34499999999999997</v>
      </c>
      <c r="P440" s="104">
        <v>0.11</v>
      </c>
      <c r="X440" s="48">
        <v>0.71</v>
      </c>
      <c r="AF440" s="1" t="s">
        <v>297</v>
      </c>
    </row>
    <row r="441" spans="1:32" x14ac:dyDescent="0.2">
      <c r="A441" s="3" t="s">
        <v>104</v>
      </c>
      <c r="B441" s="200" t="s">
        <v>105</v>
      </c>
      <c r="D441" s="520"/>
      <c r="E441" s="477"/>
      <c r="F441" s="232">
        <f>F440</f>
        <v>43621</v>
      </c>
      <c r="G441" s="520"/>
      <c r="H441" s="520"/>
      <c r="I441" s="520"/>
      <c r="J441" s="520"/>
      <c r="K441" s="51">
        <v>8.41</v>
      </c>
      <c r="L441" s="51">
        <v>10.4</v>
      </c>
      <c r="M441" s="212">
        <v>12.6</v>
      </c>
      <c r="N441" s="502">
        <v>0.435</v>
      </c>
      <c r="O441" s="503">
        <v>0.28299999999999997</v>
      </c>
      <c r="P441" s="104">
        <v>0.09</v>
      </c>
      <c r="X441" s="48">
        <v>0.39</v>
      </c>
    </row>
    <row r="442" spans="1:32" x14ac:dyDescent="0.2">
      <c r="A442" s="3" t="s">
        <v>108</v>
      </c>
      <c r="B442" s="181" t="s">
        <v>109</v>
      </c>
      <c r="D442" s="520"/>
      <c r="E442" s="520"/>
      <c r="F442" s="520"/>
      <c r="G442" s="520"/>
      <c r="H442" s="520"/>
      <c r="I442" s="520"/>
      <c r="J442" s="520"/>
      <c r="K442" s="51">
        <v>8.15</v>
      </c>
      <c r="L442" s="51">
        <v>10.38</v>
      </c>
      <c r="M442" s="212">
        <v>13.7</v>
      </c>
      <c r="N442" s="502">
        <v>0.51</v>
      </c>
      <c r="O442" s="503">
        <v>0.34</v>
      </c>
      <c r="P442" s="104">
        <v>0.08</v>
      </c>
      <c r="X442" s="334">
        <v>0.3</v>
      </c>
      <c r="AF442" s="1" t="s">
        <v>298</v>
      </c>
    </row>
    <row r="443" spans="1:32" x14ac:dyDescent="0.2">
      <c r="A443" s="441" t="s">
        <v>116</v>
      </c>
      <c r="B443" s="181" t="s">
        <v>117</v>
      </c>
      <c r="D443" s="520"/>
      <c r="E443" s="520"/>
      <c r="F443" s="520"/>
      <c r="G443" s="520"/>
      <c r="H443" s="520"/>
      <c r="I443" s="520"/>
      <c r="J443" s="520"/>
      <c r="K443" s="51">
        <v>8.2200000000000006</v>
      </c>
      <c r="L443" s="51">
        <v>11.1</v>
      </c>
      <c r="M443" s="212">
        <v>16.600000000000001</v>
      </c>
      <c r="N443" s="502">
        <v>0.46</v>
      </c>
      <c r="O443" s="503">
        <v>0.3</v>
      </c>
      <c r="P443" s="104">
        <v>0.11</v>
      </c>
      <c r="X443" s="48">
        <v>0.65</v>
      </c>
    </row>
    <row r="444" spans="1:32" x14ac:dyDescent="0.2">
      <c r="A444" s="3" t="s">
        <v>124</v>
      </c>
      <c r="B444" s="181" t="s">
        <v>125</v>
      </c>
      <c r="D444" s="520"/>
      <c r="E444" s="520"/>
      <c r="F444" s="520"/>
      <c r="G444" s="520"/>
      <c r="H444" s="520"/>
      <c r="I444" s="520"/>
      <c r="J444" s="520"/>
      <c r="K444" s="51">
        <v>8.32</v>
      </c>
      <c r="L444" s="51">
        <v>10.02</v>
      </c>
      <c r="M444" s="212">
        <v>17.3</v>
      </c>
      <c r="N444" s="502">
        <v>0.45300000000000001</v>
      </c>
      <c r="O444" s="503">
        <v>0.29499999999999998</v>
      </c>
      <c r="P444" s="104">
        <v>0.16</v>
      </c>
      <c r="X444" s="48">
        <v>0.73</v>
      </c>
    </row>
    <row r="445" spans="1:32" x14ac:dyDescent="0.2">
      <c r="A445" s="3" t="s">
        <v>137</v>
      </c>
      <c r="B445" s="56" t="s">
        <v>138</v>
      </c>
      <c r="D445" s="520"/>
      <c r="E445" s="520" t="s">
        <v>223</v>
      </c>
      <c r="F445" s="520"/>
      <c r="G445" s="520"/>
      <c r="H445" s="520"/>
      <c r="I445" s="520"/>
      <c r="J445" s="520"/>
      <c r="K445" s="51">
        <v>8.33</v>
      </c>
      <c r="L445" s="51">
        <v>10.5</v>
      </c>
      <c r="M445" s="212">
        <v>17.399999999999999</v>
      </c>
      <c r="N445" s="502">
        <v>0.44700000000000001</v>
      </c>
      <c r="O445" s="503">
        <v>0.28999999999999998</v>
      </c>
      <c r="P445" s="104">
        <v>0.08</v>
      </c>
      <c r="X445" s="48">
        <v>0.38</v>
      </c>
      <c r="AF445" s="1" t="s">
        <v>299</v>
      </c>
    </row>
    <row r="446" spans="1:32" x14ac:dyDescent="0.2">
      <c r="A446" s="3" t="s">
        <v>139</v>
      </c>
      <c r="B446" s="56" t="s">
        <v>140</v>
      </c>
      <c r="D446" s="520"/>
      <c r="E446" s="520" t="s">
        <v>223</v>
      </c>
      <c r="F446" s="520"/>
      <c r="G446" s="520"/>
      <c r="H446" s="520"/>
      <c r="I446" s="520"/>
      <c r="J446" s="520"/>
      <c r="K446" s="51">
        <v>8.3699999999999992</v>
      </c>
      <c r="L446" s="51">
        <v>10.38</v>
      </c>
      <c r="M446" s="212">
        <v>17.5</v>
      </c>
      <c r="N446" s="502">
        <v>0.44700000000000001</v>
      </c>
      <c r="O446" s="503">
        <v>0.28999999999999998</v>
      </c>
      <c r="P446" s="104">
        <v>7.0000000000000007E-2</v>
      </c>
      <c r="X446" s="48">
        <v>0.34</v>
      </c>
    </row>
    <row r="447" spans="1:32" x14ac:dyDescent="0.2">
      <c r="A447" s="65" t="s">
        <v>142</v>
      </c>
      <c r="B447" s="90" t="s">
        <v>143</v>
      </c>
      <c r="C447" s="90"/>
      <c r="D447" s="69"/>
      <c r="E447" s="69"/>
      <c r="F447" s="69"/>
      <c r="G447" s="69"/>
      <c r="H447" s="69"/>
      <c r="I447" s="69"/>
      <c r="J447" s="69"/>
      <c r="K447" s="68">
        <v>8.39</v>
      </c>
      <c r="L447" s="68">
        <v>10.82</v>
      </c>
      <c r="M447" s="504">
        <v>17.5</v>
      </c>
      <c r="N447" s="505">
        <v>0.44400000000000001</v>
      </c>
      <c r="O447" s="506">
        <v>0.28899999999999998</v>
      </c>
      <c r="P447" s="413">
        <v>7.0000000000000007E-2</v>
      </c>
      <c r="Q447" s="397"/>
      <c r="R447" s="397"/>
      <c r="S447" s="397"/>
      <c r="T447" s="397"/>
      <c r="U447" s="397"/>
      <c r="V447" s="397"/>
      <c r="W447" s="440"/>
      <c r="X447" s="410">
        <v>0.34</v>
      </c>
      <c r="Y447" s="398"/>
      <c r="Z447" s="398"/>
      <c r="AA447" s="398"/>
      <c r="AB447" s="234"/>
      <c r="AC447" s="234"/>
      <c r="AD447" s="234"/>
      <c r="AE447" s="73"/>
      <c r="AF447" s="73" t="s">
        <v>300</v>
      </c>
    </row>
    <row r="448" spans="1:32" x14ac:dyDescent="0.2">
      <c r="A448" s="282" t="s">
        <v>264</v>
      </c>
      <c r="B448" s="199" t="s">
        <v>261</v>
      </c>
      <c r="D448" s="520"/>
      <c r="E448" s="477">
        <v>0.39583333333333331</v>
      </c>
      <c r="F448" s="501">
        <v>43642</v>
      </c>
      <c r="G448" s="520"/>
      <c r="H448" s="520"/>
      <c r="I448" s="520"/>
      <c r="J448" s="520"/>
      <c r="K448" s="51">
        <v>9.1999999999999993</v>
      </c>
      <c r="L448" s="51">
        <v>8.1300000000000008</v>
      </c>
      <c r="M448" s="212">
        <v>18.3</v>
      </c>
      <c r="N448" s="502">
        <v>0.53</v>
      </c>
      <c r="O448" s="503">
        <v>0.34399999999999997</v>
      </c>
      <c r="P448" s="104">
        <v>0.73</v>
      </c>
      <c r="X448" s="48">
        <v>2.31</v>
      </c>
      <c r="AF448" s="1" t="s">
        <v>301</v>
      </c>
    </row>
    <row r="449" spans="1:32" x14ac:dyDescent="0.2">
      <c r="A449" s="3" t="s">
        <v>104</v>
      </c>
      <c r="B449" s="200" t="s">
        <v>105</v>
      </c>
      <c r="D449" s="520"/>
      <c r="E449" s="477"/>
      <c r="F449" s="232">
        <f>F448</f>
        <v>43642</v>
      </c>
      <c r="G449" s="520"/>
      <c r="H449" s="520"/>
      <c r="I449" s="520"/>
      <c r="J449" s="520"/>
      <c r="K449" s="51">
        <v>8.34</v>
      </c>
      <c r="L449" s="51">
        <v>9.4</v>
      </c>
      <c r="M449" s="212">
        <v>22.9</v>
      </c>
      <c r="N449" s="502">
        <v>0.443</v>
      </c>
      <c r="O449" s="503">
        <v>0.28899999999999998</v>
      </c>
      <c r="P449" s="104">
        <v>1.44</v>
      </c>
      <c r="X449" s="48">
        <v>1.39</v>
      </c>
    </row>
    <row r="450" spans="1:32" x14ac:dyDescent="0.2">
      <c r="A450" s="3" t="s">
        <v>108</v>
      </c>
      <c r="B450" s="181" t="s">
        <v>109</v>
      </c>
      <c r="D450" s="520"/>
      <c r="E450" s="520"/>
      <c r="F450" s="520"/>
      <c r="G450" s="520"/>
      <c r="H450" s="520"/>
      <c r="I450" s="520"/>
      <c r="J450" s="520"/>
      <c r="K450" s="51">
        <v>8.48</v>
      </c>
      <c r="L450" s="51">
        <v>10.25</v>
      </c>
      <c r="M450" s="212">
        <v>20.5</v>
      </c>
      <c r="N450" s="502">
        <v>0.53600000000000003</v>
      </c>
      <c r="O450" s="503">
        <v>0.35399999999999998</v>
      </c>
      <c r="P450" s="104">
        <v>0.89</v>
      </c>
      <c r="X450" s="48">
        <v>0.27</v>
      </c>
    </row>
    <row r="451" spans="1:32" x14ac:dyDescent="0.2">
      <c r="A451" s="441" t="s">
        <v>116</v>
      </c>
      <c r="B451" s="181" t="s">
        <v>117</v>
      </c>
      <c r="D451" s="520"/>
      <c r="E451" s="520"/>
      <c r="F451" s="520"/>
      <c r="G451" s="520"/>
      <c r="H451" s="520"/>
      <c r="I451" s="520"/>
      <c r="J451" s="520"/>
      <c r="K451" s="51">
        <v>8.5399999999999991</v>
      </c>
      <c r="L451" s="51">
        <v>10.39</v>
      </c>
      <c r="M451" s="212">
        <v>23.7</v>
      </c>
      <c r="N451" s="502">
        <v>0.42599999999999999</v>
      </c>
      <c r="O451" s="503">
        <v>0.27700000000000002</v>
      </c>
      <c r="P451" s="104">
        <v>0.16</v>
      </c>
      <c r="X451" s="48">
        <v>0.26</v>
      </c>
    </row>
    <row r="452" spans="1:32" x14ac:dyDescent="0.2">
      <c r="A452" s="3" t="s">
        <v>124</v>
      </c>
      <c r="B452" s="181" t="s">
        <v>125</v>
      </c>
      <c r="D452" s="520"/>
      <c r="E452" s="520"/>
      <c r="F452" s="520"/>
      <c r="G452" s="520"/>
      <c r="H452" s="520"/>
      <c r="I452" s="520"/>
      <c r="J452" s="520"/>
      <c r="K452" s="51">
        <v>8.5500000000000007</v>
      </c>
      <c r="L452" s="51">
        <v>10.63</v>
      </c>
      <c r="M452" s="212">
        <v>21.4</v>
      </c>
      <c r="N452" s="502">
        <v>0.44500000000000001</v>
      </c>
      <c r="O452" s="503">
        <v>0.28999999999999998</v>
      </c>
      <c r="P452" s="104">
        <v>0.39</v>
      </c>
      <c r="X452" s="48">
        <v>0.66</v>
      </c>
    </row>
    <row r="453" spans="1:32" x14ac:dyDescent="0.2">
      <c r="A453" s="3" t="s">
        <v>137</v>
      </c>
      <c r="B453" s="56" t="s">
        <v>138</v>
      </c>
      <c r="D453" s="520"/>
      <c r="E453" s="520" t="s">
        <v>223</v>
      </c>
      <c r="F453" s="520"/>
      <c r="G453" s="520"/>
      <c r="H453" s="520"/>
      <c r="I453" s="520"/>
      <c r="J453" s="520"/>
      <c r="K453" s="51">
        <v>8.74</v>
      </c>
      <c r="L453" s="51">
        <v>9.67</v>
      </c>
      <c r="M453" s="212">
        <v>22.1</v>
      </c>
      <c r="N453" s="502">
        <v>0.45</v>
      </c>
      <c r="O453" s="503">
        <v>0.29299999999999998</v>
      </c>
      <c r="P453" s="104">
        <v>0.15</v>
      </c>
      <c r="X453" s="48">
        <v>0.18</v>
      </c>
    </row>
    <row r="454" spans="1:32" x14ac:dyDescent="0.2">
      <c r="A454" s="3"/>
      <c r="B454" s="520">
        <v>3</v>
      </c>
      <c r="D454" s="520"/>
      <c r="E454" s="520">
        <v>3</v>
      </c>
      <c r="F454" s="520"/>
      <c r="G454" s="520"/>
      <c r="H454" s="520"/>
      <c r="I454" s="520"/>
      <c r="J454" s="520"/>
      <c r="K454" s="51"/>
      <c r="L454" s="51"/>
      <c r="M454" s="212">
        <v>17.7</v>
      </c>
      <c r="N454" s="502">
        <v>0.45800000000000002</v>
      </c>
      <c r="O454" s="503"/>
      <c r="P454" s="104">
        <v>0.31</v>
      </c>
      <c r="X454" s="48">
        <v>0.32</v>
      </c>
    </row>
    <row r="455" spans="1:32" x14ac:dyDescent="0.2">
      <c r="A455" s="3"/>
      <c r="B455" s="520">
        <v>6</v>
      </c>
      <c r="D455" s="520"/>
      <c r="E455" s="520">
        <v>6</v>
      </c>
      <c r="F455" s="520"/>
      <c r="G455" s="520"/>
      <c r="H455" s="520"/>
      <c r="I455" s="520"/>
      <c r="J455" s="520"/>
      <c r="K455" s="51"/>
      <c r="L455" s="51"/>
      <c r="M455" s="212">
        <v>7.5</v>
      </c>
      <c r="N455" s="502">
        <v>0.46400000000000002</v>
      </c>
      <c r="O455" s="503"/>
      <c r="P455" s="104">
        <v>0.13</v>
      </c>
      <c r="X455" s="48">
        <v>0.36</v>
      </c>
    </row>
    <row r="456" spans="1:32" x14ac:dyDescent="0.2">
      <c r="A456" s="3"/>
      <c r="B456" s="520">
        <v>9.8000000000000007</v>
      </c>
      <c r="D456" s="520"/>
      <c r="E456" s="520">
        <v>9.8000000000000007</v>
      </c>
      <c r="F456" s="520"/>
      <c r="G456" s="520"/>
      <c r="H456" s="520"/>
      <c r="I456" s="520"/>
      <c r="J456" s="520"/>
      <c r="K456" s="51"/>
      <c r="L456" s="51"/>
      <c r="M456" s="212">
        <v>5.6</v>
      </c>
      <c r="N456" s="502">
        <v>0.49099999999999999</v>
      </c>
      <c r="O456" s="503">
        <v>0.31900000000000001</v>
      </c>
      <c r="P456" s="104">
        <v>0.28000000000000003</v>
      </c>
      <c r="X456" s="48">
        <v>0.6</v>
      </c>
    </row>
    <row r="457" spans="1:32" x14ac:dyDescent="0.2">
      <c r="A457" s="3" t="s">
        <v>139</v>
      </c>
      <c r="B457" s="56" t="s">
        <v>140</v>
      </c>
      <c r="D457" s="520"/>
      <c r="E457" s="520" t="s">
        <v>223</v>
      </c>
      <c r="F457" s="520"/>
      <c r="G457" s="520"/>
      <c r="H457" s="520"/>
      <c r="I457" s="520"/>
      <c r="J457" s="520"/>
      <c r="K457" s="51">
        <v>8.58</v>
      </c>
      <c r="L457" s="51">
        <v>9.7899999999999991</v>
      </c>
      <c r="M457" s="212">
        <v>22.3</v>
      </c>
      <c r="N457" s="502">
        <v>0.45</v>
      </c>
      <c r="O457" s="503">
        <v>0.29299999999999998</v>
      </c>
      <c r="P457" s="104">
        <v>0.13</v>
      </c>
      <c r="X457" s="48">
        <v>0.16</v>
      </c>
    </row>
    <row r="458" spans="1:32" x14ac:dyDescent="0.2">
      <c r="A458" s="3"/>
      <c r="B458" s="387">
        <v>3</v>
      </c>
      <c r="D458" s="520"/>
      <c r="E458" s="520">
        <v>3</v>
      </c>
      <c r="F458" s="520"/>
      <c r="G458" s="520"/>
      <c r="H458" s="520"/>
      <c r="I458" s="520"/>
      <c r="J458" s="520"/>
      <c r="K458" s="51"/>
      <c r="L458" s="51"/>
      <c r="M458" s="212">
        <v>17.899999999999999</v>
      </c>
      <c r="N458" s="502">
        <v>0.45700000000000002</v>
      </c>
      <c r="O458" s="503">
        <v>0.29699999999999999</v>
      </c>
      <c r="P458" s="104">
        <v>0.32</v>
      </c>
      <c r="X458" s="334">
        <v>0.32</v>
      </c>
    </row>
    <row r="459" spans="1:32" x14ac:dyDescent="0.2">
      <c r="A459" s="3"/>
      <c r="B459" s="387">
        <v>6</v>
      </c>
      <c r="D459" s="520"/>
      <c r="E459" s="520">
        <v>6</v>
      </c>
      <c r="F459" s="520"/>
      <c r="G459" s="520"/>
      <c r="H459" s="520"/>
      <c r="I459" s="520"/>
      <c r="J459" s="520"/>
      <c r="K459" s="51"/>
      <c r="L459" s="51"/>
      <c r="M459" s="212">
        <v>8.3000000000000007</v>
      </c>
      <c r="N459" s="502">
        <v>0.46400000000000002</v>
      </c>
      <c r="O459" s="503"/>
      <c r="P459" s="104">
        <v>0.16</v>
      </c>
      <c r="X459" s="334">
        <v>0.36</v>
      </c>
    </row>
    <row r="460" spans="1:32" x14ac:dyDescent="0.2">
      <c r="A460" s="3"/>
      <c r="B460" s="387">
        <v>7.3</v>
      </c>
      <c r="D460" s="520"/>
      <c r="E460" s="520">
        <v>7.3</v>
      </c>
      <c r="F460" s="520"/>
      <c r="G460" s="520"/>
      <c r="H460" s="520"/>
      <c r="I460" s="520"/>
      <c r="J460" s="520"/>
      <c r="K460" s="51"/>
      <c r="L460" s="51"/>
      <c r="M460" s="212"/>
      <c r="N460" s="502"/>
      <c r="O460" s="503"/>
      <c r="P460" s="104">
        <v>0.19</v>
      </c>
      <c r="X460" s="334">
        <v>0.33</v>
      </c>
    </row>
    <row r="461" spans="1:32" x14ac:dyDescent="0.2">
      <c r="A461" s="3"/>
      <c r="B461" s="387">
        <v>9.5</v>
      </c>
      <c r="D461" s="520"/>
      <c r="E461" s="520">
        <v>9.5</v>
      </c>
      <c r="F461" s="520"/>
      <c r="G461" s="520"/>
      <c r="H461" s="520"/>
      <c r="I461" s="520"/>
      <c r="J461" s="520"/>
      <c r="K461" s="51"/>
      <c r="L461" s="51"/>
      <c r="M461" s="212">
        <v>5.7</v>
      </c>
      <c r="N461" s="502">
        <v>0.48599999999999999</v>
      </c>
      <c r="O461" s="503"/>
      <c r="P461" s="104">
        <v>0.33</v>
      </c>
      <c r="X461" s="334">
        <v>0.62</v>
      </c>
    </row>
    <row r="462" spans="1:32" x14ac:dyDescent="0.2">
      <c r="A462" s="65" t="s">
        <v>142</v>
      </c>
      <c r="B462" s="90" t="s">
        <v>143</v>
      </c>
      <c r="C462" s="90"/>
      <c r="D462" s="69"/>
      <c r="E462" s="69"/>
      <c r="F462" s="69"/>
      <c r="G462" s="69"/>
      <c r="H462" s="69"/>
      <c r="I462" s="69"/>
      <c r="J462" s="69"/>
      <c r="K462" s="68">
        <v>8.58</v>
      </c>
      <c r="L462" s="68">
        <v>9.7799999999999994</v>
      </c>
      <c r="M462" s="504">
        <v>22.5</v>
      </c>
      <c r="N462" s="505">
        <v>0.45200000000000001</v>
      </c>
      <c r="O462" s="506">
        <v>0.29299999999999998</v>
      </c>
      <c r="P462" s="413">
        <v>0.09</v>
      </c>
      <c r="Q462" s="397"/>
      <c r="R462" s="397"/>
      <c r="S462" s="397"/>
      <c r="T462" s="397"/>
      <c r="U462" s="397"/>
      <c r="V462" s="397"/>
      <c r="W462" s="440"/>
      <c r="X462" s="410">
        <v>0.14000000000000001</v>
      </c>
      <c r="Y462" s="398"/>
      <c r="Z462" s="398"/>
      <c r="AA462" s="398"/>
      <c r="AB462" s="234"/>
      <c r="AC462" s="234"/>
      <c r="AD462" s="234"/>
      <c r="AE462" s="73"/>
      <c r="AF462" s="73" t="s">
        <v>296</v>
      </c>
    </row>
    <row r="463" spans="1:32" x14ac:dyDescent="0.2">
      <c r="A463" s="513" t="s">
        <v>264</v>
      </c>
      <c r="B463" s="199" t="s">
        <v>261</v>
      </c>
      <c r="D463" s="520"/>
      <c r="E463" s="477">
        <v>0.46875</v>
      </c>
      <c r="F463" s="514">
        <v>43655</v>
      </c>
      <c r="G463" s="520"/>
      <c r="H463" s="520"/>
      <c r="I463" s="520"/>
      <c r="J463" s="520"/>
      <c r="K463" s="51">
        <v>9.1999999999999993</v>
      </c>
      <c r="L463" s="51">
        <v>11.29</v>
      </c>
      <c r="M463" s="212">
        <v>27.9</v>
      </c>
      <c r="N463" s="502">
        <v>0.38500000000000001</v>
      </c>
      <c r="O463" s="503">
        <v>0.25</v>
      </c>
      <c r="P463" s="104">
        <v>0.19</v>
      </c>
      <c r="W463" s="515"/>
      <c r="X463" s="48">
        <v>2.4500000000000002</v>
      </c>
      <c r="AB463" s="44"/>
      <c r="AC463" s="44"/>
      <c r="AD463" s="44"/>
    </row>
    <row r="464" spans="1:32" x14ac:dyDescent="0.2">
      <c r="A464" s="520" t="s">
        <v>104</v>
      </c>
      <c r="B464" s="200" t="s">
        <v>105</v>
      </c>
      <c r="D464" s="520"/>
      <c r="E464" s="477"/>
      <c r="F464" s="516">
        <f>F463</f>
        <v>43655</v>
      </c>
      <c r="G464" s="520"/>
      <c r="H464" s="520"/>
      <c r="I464" s="520"/>
      <c r="J464" s="520"/>
      <c r="K464" s="51">
        <v>8.7899999999999991</v>
      </c>
      <c r="L464" s="51">
        <v>10.47</v>
      </c>
      <c r="M464" s="212">
        <v>28</v>
      </c>
      <c r="N464" s="502">
        <v>0.39400000000000002</v>
      </c>
      <c r="O464" s="503">
        <v>0.25600000000000001</v>
      </c>
      <c r="P464" s="104">
        <v>0.13</v>
      </c>
      <c r="W464" s="515"/>
      <c r="X464" s="334">
        <v>1.1000000000000001</v>
      </c>
      <c r="AB464" s="44"/>
      <c r="AC464" s="44"/>
      <c r="AD464" s="44"/>
      <c r="AF464" s="1" t="s">
        <v>302</v>
      </c>
    </row>
    <row r="465" spans="1:32" x14ac:dyDescent="0.2">
      <c r="A465" s="520" t="s">
        <v>108</v>
      </c>
      <c r="B465" s="200" t="s">
        <v>109</v>
      </c>
      <c r="D465" s="520"/>
      <c r="E465" s="520"/>
      <c r="F465" s="520"/>
      <c r="G465" s="520"/>
      <c r="H465" s="520"/>
      <c r="I465" s="520"/>
      <c r="J465" s="520"/>
      <c r="K465" s="51">
        <v>8.64</v>
      </c>
      <c r="L465" s="51">
        <v>9.15</v>
      </c>
      <c r="M465" s="212">
        <v>17</v>
      </c>
      <c r="N465" s="502">
        <v>0.67600000000000005</v>
      </c>
      <c r="O465" s="503">
        <v>0.44</v>
      </c>
      <c r="P465" s="104">
        <v>0.09</v>
      </c>
      <c r="W465" s="515"/>
      <c r="X465" s="48">
        <v>1.06</v>
      </c>
      <c r="AB465" s="44"/>
      <c r="AC465" s="44"/>
      <c r="AD465" s="44"/>
      <c r="AF465" s="1" t="s">
        <v>303</v>
      </c>
    </row>
    <row r="466" spans="1:32" x14ac:dyDescent="0.2">
      <c r="A466" s="444" t="s">
        <v>116</v>
      </c>
      <c r="B466" s="200" t="s">
        <v>117</v>
      </c>
      <c r="D466" s="520"/>
      <c r="E466" s="520"/>
      <c r="F466" s="520"/>
      <c r="G466" s="520"/>
      <c r="H466" s="520"/>
      <c r="I466" s="520"/>
      <c r="J466" s="520"/>
      <c r="K466" s="51">
        <v>8.48</v>
      </c>
      <c r="L466" s="51">
        <v>12.89</v>
      </c>
      <c r="M466" s="212">
        <v>28</v>
      </c>
      <c r="N466" s="502">
        <v>0.41299999999999998</v>
      </c>
      <c r="O466" s="503">
        <v>0.26900000000000002</v>
      </c>
      <c r="P466" s="104">
        <v>0.21</v>
      </c>
      <c r="W466" s="515"/>
      <c r="X466" s="48">
        <v>2.74</v>
      </c>
      <c r="AB466" s="44"/>
      <c r="AC466" s="44"/>
      <c r="AD466" s="44"/>
    </row>
    <row r="467" spans="1:32" x14ac:dyDescent="0.2">
      <c r="A467" s="520" t="s">
        <v>124</v>
      </c>
      <c r="B467" s="200" t="s">
        <v>125</v>
      </c>
      <c r="D467" s="520"/>
      <c r="E467" s="520"/>
      <c r="F467" s="520"/>
      <c r="G467" s="520"/>
      <c r="H467" s="520"/>
      <c r="I467" s="520"/>
      <c r="J467" s="520"/>
      <c r="K467" s="51">
        <v>8.7200000000000006</v>
      </c>
      <c r="L467" s="51">
        <v>10.81</v>
      </c>
      <c r="M467" s="212">
        <v>27.2</v>
      </c>
      <c r="N467" s="502">
        <v>0.38400000000000001</v>
      </c>
      <c r="O467" s="503">
        <v>0.25</v>
      </c>
      <c r="P467" s="104">
        <v>0.83</v>
      </c>
      <c r="W467" s="515"/>
      <c r="X467" s="48">
        <v>9.76</v>
      </c>
      <c r="AB467" s="44"/>
      <c r="AC467" s="44"/>
      <c r="AD467" s="44"/>
      <c r="AF467" s="1" t="s">
        <v>304</v>
      </c>
    </row>
    <row r="468" spans="1:32" x14ac:dyDescent="0.2">
      <c r="A468" s="520" t="s">
        <v>137</v>
      </c>
      <c r="B468" s="54" t="s">
        <v>138</v>
      </c>
      <c r="D468" s="520"/>
      <c r="E468" s="520" t="s">
        <v>223</v>
      </c>
      <c r="F468" s="520"/>
      <c r="G468" s="520"/>
      <c r="H468" s="520"/>
      <c r="I468" s="520"/>
      <c r="J468" s="520"/>
      <c r="K468" s="51">
        <v>8.69</v>
      </c>
      <c r="L468" s="51">
        <v>8.7200000000000006</v>
      </c>
      <c r="M468" s="212">
        <v>26.2</v>
      </c>
      <c r="N468" s="502">
        <v>0.43099999999999999</v>
      </c>
      <c r="O468" s="503">
        <v>0.28100000000000003</v>
      </c>
      <c r="P468" s="104">
        <v>0.06</v>
      </c>
      <c r="W468" s="515"/>
      <c r="X468" s="48">
        <v>0.73</v>
      </c>
      <c r="AB468" s="44"/>
      <c r="AC468" s="44"/>
      <c r="AD468" s="44"/>
    </row>
    <row r="469" spans="1:32" x14ac:dyDescent="0.2">
      <c r="A469" s="520"/>
      <c r="B469" s="520">
        <v>3</v>
      </c>
      <c r="D469" s="520"/>
      <c r="E469" s="520">
        <v>3</v>
      </c>
      <c r="F469" s="520"/>
      <c r="G469" s="520"/>
      <c r="H469" s="520"/>
      <c r="I469" s="520"/>
      <c r="J469" s="520"/>
      <c r="K469" s="51"/>
      <c r="L469" s="51"/>
      <c r="M469" s="212"/>
      <c r="N469" s="502"/>
      <c r="O469" s="503"/>
      <c r="P469" s="104">
        <v>0.24</v>
      </c>
      <c r="W469" s="515"/>
      <c r="X469" s="48">
        <v>1.0900000000000001</v>
      </c>
      <c r="AB469" s="44"/>
      <c r="AC469" s="44"/>
      <c r="AD469" s="44"/>
    </row>
    <row r="470" spans="1:32" x14ac:dyDescent="0.2">
      <c r="A470" s="520"/>
      <c r="B470" s="520">
        <v>6</v>
      </c>
      <c r="D470" s="520"/>
      <c r="E470" s="520">
        <v>6</v>
      </c>
      <c r="F470" s="520"/>
      <c r="G470" s="520"/>
      <c r="H470" s="520"/>
      <c r="I470" s="520"/>
      <c r="J470" s="520"/>
      <c r="K470" s="51"/>
      <c r="L470" s="51"/>
      <c r="M470" s="212"/>
      <c r="N470" s="502"/>
      <c r="O470" s="503"/>
      <c r="P470" s="104">
        <v>0.32</v>
      </c>
      <c r="W470" s="515"/>
      <c r="X470" s="48">
        <v>1.32</v>
      </c>
      <c r="AB470" s="44"/>
      <c r="AC470" s="44"/>
      <c r="AD470" s="44"/>
    </row>
    <row r="471" spans="1:32" x14ac:dyDescent="0.2">
      <c r="A471" s="520"/>
      <c r="B471" s="520">
        <v>8.6</v>
      </c>
      <c r="D471" s="520"/>
      <c r="E471" s="520">
        <v>8.6</v>
      </c>
      <c r="F471" s="520"/>
      <c r="G471" s="520"/>
      <c r="H471" s="520"/>
      <c r="I471" s="520"/>
      <c r="J471" s="520"/>
      <c r="K471" s="51"/>
      <c r="L471" s="51"/>
      <c r="M471" s="212"/>
      <c r="N471" s="502"/>
      <c r="O471" s="503"/>
      <c r="P471" s="104">
        <v>0.38</v>
      </c>
      <c r="W471" s="515"/>
      <c r="X471" s="48">
        <v>2.58</v>
      </c>
      <c r="AB471" s="44"/>
      <c r="AC471" s="44"/>
      <c r="AD471" s="44"/>
    </row>
    <row r="472" spans="1:32" x14ac:dyDescent="0.2">
      <c r="A472" s="520"/>
      <c r="B472" s="520">
        <v>9.8000000000000007</v>
      </c>
      <c r="D472" s="520"/>
      <c r="E472" s="520">
        <v>9.8000000000000007</v>
      </c>
      <c r="F472" s="520"/>
      <c r="G472" s="520"/>
      <c r="H472" s="520"/>
      <c r="I472" s="520"/>
      <c r="J472" s="520"/>
      <c r="K472" s="51"/>
      <c r="L472" s="51"/>
      <c r="M472" s="212">
        <v>5.6</v>
      </c>
      <c r="N472" s="502">
        <v>0.49199999999999999</v>
      </c>
      <c r="O472" s="503">
        <v>0.32</v>
      </c>
      <c r="P472" s="104">
        <v>0.28999999999999998</v>
      </c>
      <c r="W472" s="515"/>
      <c r="X472" s="48">
        <v>2.19</v>
      </c>
      <c r="AB472" s="44"/>
      <c r="AC472" s="44"/>
      <c r="AD472" s="44"/>
    </row>
    <row r="473" spans="1:32" x14ac:dyDescent="0.2">
      <c r="A473" s="520" t="s">
        <v>139</v>
      </c>
      <c r="B473" s="54" t="s">
        <v>140</v>
      </c>
      <c r="D473" s="520"/>
      <c r="E473" s="520" t="s">
        <v>223</v>
      </c>
      <c r="F473" s="520"/>
      <c r="G473" s="520"/>
      <c r="H473" s="520"/>
      <c r="I473" s="520"/>
      <c r="J473" s="520"/>
      <c r="K473" s="51">
        <v>8.61</v>
      </c>
      <c r="L473" s="51">
        <v>8.8699999999999992</v>
      </c>
      <c r="M473" s="212">
        <v>26.3</v>
      </c>
      <c r="N473" s="502">
        <v>0.432</v>
      </c>
      <c r="O473" s="503">
        <v>0.28100000000000003</v>
      </c>
      <c r="P473" s="104">
        <v>0.11</v>
      </c>
      <c r="W473" s="515"/>
      <c r="X473" s="48">
        <v>0.95</v>
      </c>
      <c r="AB473" s="44"/>
      <c r="AC473" s="44"/>
      <c r="AD473" s="44"/>
    </row>
    <row r="474" spans="1:32" x14ac:dyDescent="0.2">
      <c r="A474" s="520"/>
      <c r="B474" s="483">
        <v>3</v>
      </c>
      <c r="D474" s="520"/>
      <c r="E474" s="520">
        <v>3</v>
      </c>
      <c r="F474" s="520"/>
      <c r="G474" s="520"/>
      <c r="H474" s="520"/>
      <c r="I474" s="520"/>
      <c r="J474" s="520"/>
      <c r="K474" s="51"/>
      <c r="L474" s="51"/>
      <c r="M474" s="212"/>
      <c r="N474" s="502"/>
      <c r="O474" s="503"/>
      <c r="P474" s="104">
        <v>0.36</v>
      </c>
      <c r="W474" s="515"/>
      <c r="X474" s="334">
        <v>1.26</v>
      </c>
      <c r="AB474" s="44"/>
      <c r="AC474" s="44"/>
      <c r="AD474" s="44"/>
    </row>
    <row r="475" spans="1:32" x14ac:dyDescent="0.2">
      <c r="A475" s="520"/>
      <c r="B475" s="483">
        <v>6</v>
      </c>
      <c r="D475" s="520"/>
      <c r="E475" s="520">
        <v>6</v>
      </c>
      <c r="F475" s="520"/>
      <c r="G475" s="520"/>
      <c r="H475" s="520"/>
      <c r="I475" s="520"/>
      <c r="J475" s="520"/>
      <c r="K475" s="51"/>
      <c r="L475" s="51"/>
      <c r="M475" s="212"/>
      <c r="N475" s="502"/>
      <c r="O475" s="503"/>
      <c r="P475" s="104">
        <v>0.35</v>
      </c>
      <c r="W475" s="515"/>
      <c r="X475" s="334">
        <v>1.48</v>
      </c>
      <c r="AB475" s="44"/>
      <c r="AC475" s="44"/>
      <c r="AD475" s="44"/>
    </row>
    <row r="476" spans="1:32" x14ac:dyDescent="0.2">
      <c r="A476" s="520"/>
      <c r="B476" s="483">
        <v>8.6</v>
      </c>
      <c r="D476" s="520"/>
      <c r="E476" s="520">
        <v>8.6</v>
      </c>
      <c r="F476" s="520"/>
      <c r="G476" s="520"/>
      <c r="H476" s="520"/>
      <c r="I476" s="520"/>
      <c r="J476" s="520"/>
      <c r="K476" s="51"/>
      <c r="L476" s="51"/>
      <c r="M476" s="212"/>
      <c r="N476" s="502"/>
      <c r="O476" s="503"/>
      <c r="P476" s="104">
        <v>0.39</v>
      </c>
      <c r="W476" s="515"/>
      <c r="X476" s="334">
        <v>3.47</v>
      </c>
      <c r="AB476" s="44"/>
      <c r="AC476" s="44"/>
      <c r="AD476" s="44"/>
    </row>
    <row r="477" spans="1:32" x14ac:dyDescent="0.2">
      <c r="A477" s="520"/>
      <c r="B477" s="483">
        <v>9.8000000000000007</v>
      </c>
      <c r="D477" s="520"/>
      <c r="E477" s="520">
        <v>9.8000000000000007</v>
      </c>
      <c r="F477" s="520"/>
      <c r="G477" s="520"/>
      <c r="H477" s="520"/>
      <c r="I477" s="520"/>
      <c r="J477" s="520"/>
      <c r="K477" s="51"/>
      <c r="L477" s="51"/>
      <c r="M477" s="212"/>
      <c r="N477" s="502"/>
      <c r="O477" s="503"/>
      <c r="P477" s="104">
        <v>0.17</v>
      </c>
      <c r="W477" s="515"/>
      <c r="X477" s="334">
        <v>2.12</v>
      </c>
      <c r="AB477" s="44"/>
      <c r="AC477" s="44"/>
      <c r="AD477" s="44"/>
    </row>
    <row r="478" spans="1:32" x14ac:dyDescent="0.2">
      <c r="A478" s="69" t="s">
        <v>142</v>
      </c>
      <c r="B478" s="90" t="s">
        <v>143</v>
      </c>
      <c r="C478" s="90"/>
      <c r="D478" s="69"/>
      <c r="E478" s="69"/>
      <c r="F478" s="69"/>
      <c r="G478" s="69"/>
      <c r="H478" s="69"/>
      <c r="I478" s="69"/>
      <c r="J478" s="69"/>
      <c r="K478" s="68">
        <v>8.61</v>
      </c>
      <c r="L478" s="68">
        <v>9.48</v>
      </c>
      <c r="M478" s="504">
        <v>26.6</v>
      </c>
      <c r="N478" s="505">
        <v>0.42599999999999999</v>
      </c>
      <c r="O478" s="506">
        <v>0.27700000000000002</v>
      </c>
      <c r="P478" s="413">
        <v>0.06</v>
      </c>
      <c r="Q478" s="397"/>
      <c r="R478" s="397"/>
      <c r="S478" s="397"/>
      <c r="T478" s="397"/>
      <c r="U478" s="397"/>
      <c r="V478" s="397"/>
      <c r="W478" s="517"/>
      <c r="X478" s="410">
        <v>0.82</v>
      </c>
      <c r="Y478" s="398"/>
      <c r="Z478" s="398"/>
      <c r="AA478" s="398"/>
      <c r="AB478" s="518"/>
      <c r="AC478" s="518"/>
      <c r="AD478" s="518"/>
      <c r="AE478" s="73"/>
      <c r="AF478" s="73" t="s">
        <v>305</v>
      </c>
    </row>
    <row r="479" spans="1:32" x14ac:dyDescent="0.2">
      <c r="A479" s="513" t="s">
        <v>264</v>
      </c>
      <c r="B479" s="199" t="s">
        <v>261</v>
      </c>
      <c r="D479" s="520"/>
      <c r="E479" s="477">
        <v>0.46875</v>
      </c>
      <c r="F479" s="514">
        <v>43670</v>
      </c>
      <c r="G479" s="520"/>
      <c r="H479" s="520"/>
      <c r="I479" s="520"/>
      <c r="J479" s="520"/>
      <c r="K479" s="51">
        <v>8.8000000000000007</v>
      </c>
      <c r="L479" s="51">
        <v>13.29</v>
      </c>
      <c r="M479" s="212">
        <v>28</v>
      </c>
      <c r="N479" s="502">
        <v>0.56599999999999995</v>
      </c>
      <c r="O479" s="503">
        <v>0.36599999999999999</v>
      </c>
      <c r="P479" s="104">
        <v>10.31</v>
      </c>
      <c r="W479" s="515"/>
      <c r="X479" s="48">
        <v>113.11</v>
      </c>
      <c r="AB479" s="44"/>
      <c r="AC479" s="44"/>
      <c r="AD479" s="44"/>
      <c r="AF479" s="1" t="s">
        <v>68</v>
      </c>
    </row>
    <row r="480" spans="1:32" x14ac:dyDescent="0.2">
      <c r="A480" s="520" t="s">
        <v>104</v>
      </c>
      <c r="B480" s="200" t="s">
        <v>105</v>
      </c>
      <c r="D480" s="520"/>
      <c r="E480" s="477"/>
      <c r="F480" s="516">
        <f>F479</f>
        <v>43670</v>
      </c>
      <c r="G480" s="520"/>
      <c r="H480" s="520"/>
      <c r="I480" s="520"/>
      <c r="J480" s="520"/>
      <c r="K480" s="51">
        <v>8.6300000000000008</v>
      </c>
      <c r="L480" s="51">
        <v>9.8800000000000008</v>
      </c>
      <c r="M480" s="212">
        <v>26.4</v>
      </c>
      <c r="N480" s="502">
        <v>0.42499999999999999</v>
      </c>
      <c r="O480" s="503">
        <v>0.27600000000000002</v>
      </c>
      <c r="P480" s="104">
        <v>0.41</v>
      </c>
      <c r="W480" s="515"/>
      <c r="X480" s="48">
        <v>0.79</v>
      </c>
      <c r="AB480" s="44"/>
      <c r="AC480" s="44"/>
      <c r="AD480" s="44"/>
    </row>
    <row r="481" spans="1:32" x14ac:dyDescent="0.2">
      <c r="A481" s="520" t="s">
        <v>108</v>
      </c>
      <c r="B481" s="200" t="s">
        <v>109</v>
      </c>
      <c r="D481" s="520"/>
      <c r="E481" s="520"/>
      <c r="F481" s="520"/>
      <c r="G481" s="520"/>
      <c r="H481" s="520"/>
      <c r="I481" s="520"/>
      <c r="J481" s="520"/>
      <c r="K481" s="51">
        <v>8.66</v>
      </c>
      <c r="L481" s="51">
        <v>8.99</v>
      </c>
      <c r="M481" s="212">
        <v>24.7</v>
      </c>
      <c r="N481" s="502">
        <v>0.52</v>
      </c>
      <c r="O481" s="503">
        <v>0.33600000000000002</v>
      </c>
      <c r="P481" s="104">
        <v>0</v>
      </c>
      <c r="W481" s="515"/>
      <c r="X481" s="48">
        <v>0.27</v>
      </c>
      <c r="AB481" s="44"/>
      <c r="AC481" s="44"/>
      <c r="AD481" s="44"/>
    </row>
    <row r="482" spans="1:32" x14ac:dyDescent="0.2">
      <c r="A482" s="444" t="s">
        <v>116</v>
      </c>
      <c r="B482" s="200" t="s">
        <v>117</v>
      </c>
      <c r="D482" s="520"/>
      <c r="E482" s="520"/>
      <c r="F482" s="520"/>
      <c r="G482" s="520"/>
      <c r="H482" s="520"/>
      <c r="I482" s="520"/>
      <c r="J482" s="520"/>
      <c r="K482" s="51">
        <v>8.6</v>
      </c>
      <c r="L482" s="51">
        <v>11.05</v>
      </c>
      <c r="M482" s="212">
        <v>23.7</v>
      </c>
      <c r="N482" s="502">
        <v>0.46300000000000002</v>
      </c>
      <c r="O482" s="503">
        <v>0.30299999999999999</v>
      </c>
      <c r="P482" s="104">
        <v>0.21</v>
      </c>
      <c r="W482" s="515"/>
      <c r="X482" s="48">
        <v>0.72</v>
      </c>
      <c r="AB482" s="44"/>
      <c r="AC482" s="44"/>
      <c r="AD482" s="44"/>
      <c r="AF482" s="1" t="s">
        <v>306</v>
      </c>
    </row>
    <row r="483" spans="1:32" x14ac:dyDescent="0.2">
      <c r="A483" s="520" t="s">
        <v>124</v>
      </c>
      <c r="B483" s="200" t="s">
        <v>125</v>
      </c>
      <c r="D483" s="520"/>
      <c r="E483" s="520"/>
      <c r="F483" s="520"/>
      <c r="G483" s="520"/>
      <c r="H483" s="520"/>
      <c r="I483" s="520"/>
      <c r="J483" s="520"/>
      <c r="K483" s="51">
        <v>8.6199999999999992</v>
      </c>
      <c r="L483" s="51">
        <v>10.199999999999999</v>
      </c>
      <c r="M483" s="212">
        <v>24.9</v>
      </c>
      <c r="N483" s="502">
        <v>0.42299999999999999</v>
      </c>
      <c r="O483" s="503">
        <v>0.27500000000000002</v>
      </c>
      <c r="P483" s="104">
        <v>0.04</v>
      </c>
      <c r="W483" s="515"/>
      <c r="X483" s="48">
        <v>0.26</v>
      </c>
      <c r="AB483" s="44"/>
      <c r="AC483" s="44"/>
      <c r="AD483" s="44"/>
      <c r="AF483" s="1" t="s">
        <v>306</v>
      </c>
    </row>
    <row r="484" spans="1:32" x14ac:dyDescent="0.2">
      <c r="A484" s="520" t="s">
        <v>137</v>
      </c>
      <c r="B484" s="54" t="s">
        <v>138</v>
      </c>
      <c r="D484" s="520"/>
      <c r="E484" s="520" t="s">
        <v>223</v>
      </c>
      <c r="F484" s="520"/>
      <c r="G484" s="520"/>
      <c r="H484" s="520"/>
      <c r="I484" s="520"/>
      <c r="J484" s="520"/>
      <c r="K484" s="51">
        <v>8.56</v>
      </c>
      <c r="L484" s="51">
        <v>8.51</v>
      </c>
      <c r="M484" s="212">
        <v>25.4</v>
      </c>
      <c r="N484" s="502">
        <v>0.42599999999999999</v>
      </c>
      <c r="O484" s="503">
        <v>0.27700000000000002</v>
      </c>
      <c r="P484" s="104">
        <v>0.12</v>
      </c>
      <c r="W484" s="515"/>
      <c r="X484" s="48">
        <v>0.27</v>
      </c>
      <c r="AB484" s="44"/>
      <c r="AC484" s="44"/>
      <c r="AD484" s="44"/>
    </row>
    <row r="485" spans="1:32" x14ac:dyDescent="0.2">
      <c r="A485" s="520"/>
      <c r="B485" s="520">
        <v>3</v>
      </c>
      <c r="D485" s="520"/>
      <c r="E485" s="520">
        <v>3</v>
      </c>
      <c r="F485" s="520"/>
      <c r="G485" s="520"/>
      <c r="H485" s="520"/>
      <c r="I485" s="520"/>
      <c r="J485" s="520"/>
      <c r="K485" s="51"/>
      <c r="L485" s="51"/>
      <c r="M485" s="212"/>
      <c r="N485" s="502"/>
      <c r="O485" s="503"/>
      <c r="P485" s="104">
        <v>0.28999999999999998</v>
      </c>
      <c r="W485" s="515"/>
      <c r="X485" s="48">
        <v>0.6</v>
      </c>
      <c r="AB485" s="44"/>
      <c r="AC485" s="44"/>
      <c r="AD485" s="44"/>
    </row>
    <row r="486" spans="1:32" x14ac:dyDescent="0.2">
      <c r="A486" s="520"/>
      <c r="B486" s="520">
        <v>6</v>
      </c>
      <c r="D486" s="520"/>
      <c r="E486" s="520">
        <v>6</v>
      </c>
      <c r="F486" s="520"/>
      <c r="G486" s="520"/>
      <c r="H486" s="520"/>
      <c r="I486" s="520"/>
      <c r="J486" s="520"/>
      <c r="K486" s="51"/>
      <c r="L486" s="51"/>
      <c r="M486" s="212"/>
      <c r="N486" s="502"/>
      <c r="O486" s="503"/>
      <c r="P486" s="104">
        <v>0.19</v>
      </c>
      <c r="W486" s="515"/>
      <c r="X486" s="48">
        <v>0.36</v>
      </c>
      <c r="AB486" s="44"/>
      <c r="AC486" s="44"/>
      <c r="AD486" s="44"/>
    </row>
    <row r="487" spans="1:32" x14ac:dyDescent="0.2">
      <c r="A487" s="520"/>
      <c r="B487" s="520">
        <v>9.9</v>
      </c>
      <c r="D487" s="520"/>
      <c r="E487" s="520">
        <v>9.9</v>
      </c>
      <c r="F487" s="520"/>
      <c r="G487" s="520"/>
      <c r="H487" s="520"/>
      <c r="I487" s="520"/>
      <c r="J487" s="520"/>
      <c r="K487" s="51"/>
      <c r="L487" s="51"/>
      <c r="M487" s="212"/>
      <c r="N487" s="502"/>
      <c r="O487" s="503"/>
      <c r="P487" s="104">
        <v>0.25</v>
      </c>
      <c r="W487" s="515"/>
      <c r="X487" s="48">
        <v>0.47</v>
      </c>
      <c r="AB487" s="44"/>
      <c r="AC487" s="44"/>
      <c r="AD487" s="44"/>
    </row>
    <row r="488" spans="1:32" x14ac:dyDescent="0.2">
      <c r="A488" s="520" t="s">
        <v>139</v>
      </c>
      <c r="B488" s="54" t="s">
        <v>140</v>
      </c>
      <c r="D488" s="520"/>
      <c r="E488" s="520" t="s">
        <v>223</v>
      </c>
      <c r="F488" s="520"/>
      <c r="G488" s="520"/>
      <c r="H488" s="520"/>
      <c r="I488" s="520"/>
      <c r="J488" s="520"/>
      <c r="K488" s="51">
        <v>8.58</v>
      </c>
      <c r="L488" s="51">
        <v>8.66</v>
      </c>
      <c r="M488" s="212">
        <v>25.5</v>
      </c>
      <c r="N488" s="502">
        <v>0.42699999999999999</v>
      </c>
      <c r="O488" s="503">
        <v>0.27700000000000002</v>
      </c>
      <c r="P488" s="104">
        <v>0.1</v>
      </c>
      <c r="W488" s="515"/>
      <c r="X488" s="48">
        <v>0.18</v>
      </c>
      <c r="AB488" s="44"/>
      <c r="AC488" s="44"/>
      <c r="AD488" s="44"/>
    </row>
    <row r="489" spans="1:32" x14ac:dyDescent="0.2">
      <c r="A489" s="520"/>
      <c r="B489" s="483">
        <v>3</v>
      </c>
      <c r="D489" s="520"/>
      <c r="E489" s="520">
        <v>3</v>
      </c>
      <c r="F489" s="520"/>
      <c r="G489" s="520"/>
      <c r="H489" s="520"/>
      <c r="I489" s="520"/>
      <c r="J489" s="520"/>
      <c r="K489" s="51"/>
      <c r="L489" s="51"/>
      <c r="M489" s="212">
        <v>24.8</v>
      </c>
      <c r="N489" s="502"/>
      <c r="O489" s="503"/>
      <c r="P489" s="104">
        <v>0.17</v>
      </c>
      <c r="W489" s="515"/>
      <c r="X489" s="334">
        <v>0.3</v>
      </c>
      <c r="AB489" s="44"/>
      <c r="AC489" s="44"/>
      <c r="AD489" s="44"/>
    </row>
    <row r="490" spans="1:32" x14ac:dyDescent="0.2">
      <c r="A490" s="520"/>
      <c r="B490" s="483">
        <v>6</v>
      </c>
      <c r="D490" s="520"/>
      <c r="E490" s="520">
        <v>6</v>
      </c>
      <c r="F490" s="520"/>
      <c r="G490" s="520"/>
      <c r="H490" s="520"/>
      <c r="I490" s="520"/>
      <c r="J490" s="520"/>
      <c r="K490" s="51"/>
      <c r="L490" s="51"/>
      <c r="M490" s="212">
        <v>10.1</v>
      </c>
      <c r="N490" s="502"/>
      <c r="O490" s="503"/>
      <c r="P490" s="104">
        <v>0.21</v>
      </c>
      <c r="W490" s="515"/>
      <c r="X490" s="334">
        <v>0.33</v>
      </c>
      <c r="AB490" s="44"/>
      <c r="AC490" s="44"/>
      <c r="AD490" s="44"/>
    </row>
    <row r="491" spans="1:32" x14ac:dyDescent="0.2">
      <c r="A491" s="520"/>
      <c r="B491" s="483">
        <v>9.6999999999999993</v>
      </c>
      <c r="D491" s="520"/>
      <c r="E491" s="520">
        <v>9.6999999999999993</v>
      </c>
      <c r="F491" s="520"/>
      <c r="G491" s="520"/>
      <c r="H491" s="520"/>
      <c r="I491" s="520"/>
      <c r="J491" s="520"/>
      <c r="K491" s="51"/>
      <c r="L491" s="51"/>
      <c r="M491" s="212">
        <v>5.79</v>
      </c>
      <c r="N491" s="502"/>
      <c r="O491" s="503"/>
      <c r="P491" s="104">
        <v>0.28000000000000003</v>
      </c>
      <c r="W491" s="515"/>
      <c r="X491" s="334">
        <v>0.5</v>
      </c>
      <c r="AB491" s="44"/>
      <c r="AC491" s="44"/>
      <c r="AD491" s="44"/>
    </row>
    <row r="492" spans="1:32" x14ac:dyDescent="0.2">
      <c r="A492" s="69" t="s">
        <v>142</v>
      </c>
      <c r="B492" s="90" t="s">
        <v>143</v>
      </c>
      <c r="C492" s="90"/>
      <c r="D492" s="69"/>
      <c r="E492" s="69"/>
      <c r="F492" s="69"/>
      <c r="G492" s="69"/>
      <c r="H492" s="69"/>
      <c r="I492" s="69"/>
      <c r="J492" s="69"/>
      <c r="K492" s="68">
        <v>8.6300000000000008</v>
      </c>
      <c r="L492" s="68">
        <v>9.51</v>
      </c>
      <c r="M492" s="504">
        <v>25.6</v>
      </c>
      <c r="N492" s="505">
        <v>0.42</v>
      </c>
      <c r="O492" s="506">
        <v>0.27300000000000002</v>
      </c>
      <c r="P492" s="413">
        <v>0.09</v>
      </c>
      <c r="Q492" s="397"/>
      <c r="R492" s="397"/>
      <c r="S492" s="397"/>
      <c r="T492" s="397"/>
      <c r="U492" s="397"/>
      <c r="V492" s="397"/>
      <c r="W492" s="517"/>
      <c r="X492" s="410">
        <v>0.28999999999999998</v>
      </c>
      <c r="Y492" s="398"/>
      <c r="Z492" s="398"/>
      <c r="AA492" s="398"/>
      <c r="AB492" s="518"/>
      <c r="AC492" s="518"/>
      <c r="AD492" s="518"/>
      <c r="AE492" s="73"/>
      <c r="AF492" s="73"/>
    </row>
    <row r="493" spans="1:32" x14ac:dyDescent="0.2">
      <c r="A493" s="513" t="s">
        <v>264</v>
      </c>
      <c r="B493" s="199" t="s">
        <v>261</v>
      </c>
      <c r="D493" s="520"/>
      <c r="E493" s="477">
        <v>0.46875</v>
      </c>
      <c r="F493" s="514">
        <v>43684</v>
      </c>
      <c r="G493" s="520"/>
      <c r="H493" s="520"/>
      <c r="I493" s="520"/>
      <c r="J493" s="520"/>
      <c r="K493" s="51">
        <v>8.76</v>
      </c>
      <c r="L493" s="51">
        <v>8.86</v>
      </c>
      <c r="M493" s="51">
        <v>24.4</v>
      </c>
      <c r="N493" s="502">
        <v>0.377</v>
      </c>
      <c r="O493" s="503">
        <v>0.245</v>
      </c>
      <c r="P493" s="104">
        <v>0.3</v>
      </c>
      <c r="W493" s="515"/>
      <c r="X493" s="48">
        <v>0.89</v>
      </c>
      <c r="AB493" s="44"/>
      <c r="AC493" s="44"/>
      <c r="AD493" s="44"/>
      <c r="AF493" s="1" t="s">
        <v>307</v>
      </c>
    </row>
    <row r="494" spans="1:32" x14ac:dyDescent="0.2">
      <c r="A494" s="520" t="s">
        <v>104</v>
      </c>
      <c r="B494" s="200" t="s">
        <v>105</v>
      </c>
      <c r="D494" s="520"/>
      <c r="E494" s="477"/>
      <c r="F494" s="516">
        <f>F493</f>
        <v>43684</v>
      </c>
      <c r="G494" s="520"/>
      <c r="H494" s="520"/>
      <c r="I494" s="520"/>
      <c r="J494" s="520"/>
      <c r="K494" s="51">
        <v>8.51</v>
      </c>
      <c r="L494" s="51">
        <v>9.4</v>
      </c>
      <c r="M494" s="51">
        <v>25.2</v>
      </c>
      <c r="N494" s="502">
        <v>0.39600000000000002</v>
      </c>
      <c r="O494" s="503">
        <v>0.25700000000000001</v>
      </c>
      <c r="P494" s="104">
        <v>0.56000000000000005</v>
      </c>
      <c r="W494" s="515"/>
      <c r="X494" s="48">
        <v>1.1100000000000001</v>
      </c>
      <c r="AB494" s="44"/>
      <c r="AC494" s="44"/>
      <c r="AD494" s="44"/>
      <c r="AF494" s="1" t="s">
        <v>307</v>
      </c>
    </row>
    <row r="495" spans="1:32" x14ac:dyDescent="0.2">
      <c r="A495" s="520" t="s">
        <v>108</v>
      </c>
      <c r="B495" s="200" t="s">
        <v>109</v>
      </c>
      <c r="D495" s="520"/>
      <c r="E495" s="520"/>
      <c r="F495" s="520"/>
      <c r="G495" s="520"/>
      <c r="H495" s="520"/>
      <c r="I495" s="520"/>
      <c r="J495" s="520"/>
      <c r="K495" s="51">
        <v>8.1199999999999992</v>
      </c>
      <c r="L495" s="51">
        <v>9.8000000000000007</v>
      </c>
      <c r="M495" s="51">
        <v>16.899999999999999</v>
      </c>
      <c r="N495" s="502">
        <v>0.65100000000000002</v>
      </c>
      <c r="O495" s="503">
        <v>0.42499999999999999</v>
      </c>
      <c r="P495" s="104">
        <v>0.62</v>
      </c>
      <c r="W495" s="515"/>
      <c r="X495" s="48">
        <v>1.21</v>
      </c>
      <c r="AB495" s="44"/>
      <c r="AC495" s="44"/>
      <c r="AD495" s="44"/>
      <c r="AF495" s="1" t="s">
        <v>308</v>
      </c>
    </row>
    <row r="496" spans="1:32" x14ac:dyDescent="0.2">
      <c r="A496" s="444" t="s">
        <v>116</v>
      </c>
      <c r="B496" s="200" t="s">
        <v>117</v>
      </c>
      <c r="D496" s="520"/>
      <c r="E496" s="520"/>
      <c r="F496" s="520"/>
      <c r="G496" s="520"/>
      <c r="H496" s="520"/>
      <c r="I496" s="520"/>
      <c r="J496" s="520"/>
      <c r="K496" s="51">
        <v>8.3000000000000007</v>
      </c>
      <c r="L496" s="51">
        <v>11.26</v>
      </c>
      <c r="M496" s="51">
        <v>22.7</v>
      </c>
      <c r="N496" s="502">
        <v>0.45200000000000001</v>
      </c>
      <c r="O496" s="503">
        <v>0.29399999999999998</v>
      </c>
      <c r="P496" s="104">
        <v>0.56999999999999995</v>
      </c>
      <c r="W496" s="515"/>
      <c r="X496" s="48">
        <v>0.94</v>
      </c>
      <c r="AB496" s="44"/>
      <c r="AC496" s="44"/>
      <c r="AD496" s="44"/>
    </row>
    <row r="497" spans="1:32" x14ac:dyDescent="0.2">
      <c r="A497" s="520" t="s">
        <v>124</v>
      </c>
      <c r="B497" s="200" t="s">
        <v>125</v>
      </c>
      <c r="D497" s="520"/>
      <c r="E497" s="520"/>
      <c r="F497" s="520"/>
      <c r="G497" s="520"/>
      <c r="H497" s="520"/>
      <c r="I497" s="520"/>
      <c r="J497" s="520"/>
      <c r="K497" s="51">
        <v>8.34</v>
      </c>
      <c r="L497" s="51">
        <v>9.0500000000000007</v>
      </c>
      <c r="M497" s="51">
        <v>21.1</v>
      </c>
      <c r="N497" s="502">
        <v>0.48299999999999998</v>
      </c>
      <c r="O497" s="503">
        <v>0.314</v>
      </c>
      <c r="P497" s="104">
        <v>0.8</v>
      </c>
      <c r="W497" s="515"/>
      <c r="X497" s="48">
        <v>3.68</v>
      </c>
      <c r="AB497" s="44"/>
      <c r="AC497" s="44"/>
      <c r="AD497" s="44"/>
      <c r="AF497" s="1" t="s">
        <v>309</v>
      </c>
    </row>
    <row r="498" spans="1:32" x14ac:dyDescent="0.2">
      <c r="A498" s="520" t="s">
        <v>137</v>
      </c>
      <c r="B498" s="54" t="s">
        <v>138</v>
      </c>
      <c r="D498" s="520"/>
      <c r="E498" s="520" t="s">
        <v>223</v>
      </c>
      <c r="F498" s="520"/>
      <c r="G498" s="520"/>
      <c r="H498" s="520"/>
      <c r="I498" s="520"/>
      <c r="J498" s="520"/>
      <c r="K498" s="51">
        <v>8.4700000000000006</v>
      </c>
      <c r="L498" s="51">
        <v>8.7799999999999994</v>
      </c>
      <c r="M498" s="212">
        <v>25.5</v>
      </c>
      <c r="N498" s="502">
        <v>0.40899999999999997</v>
      </c>
      <c r="O498" s="503">
        <v>0.26600000000000001</v>
      </c>
      <c r="P498" s="104">
        <v>0.1</v>
      </c>
      <c r="W498" s="515"/>
      <c r="X498" s="48">
        <v>0.16</v>
      </c>
      <c r="AB498" s="44"/>
      <c r="AC498" s="44"/>
      <c r="AD498" s="44"/>
    </row>
    <row r="499" spans="1:32" x14ac:dyDescent="0.2">
      <c r="A499" s="520"/>
      <c r="B499" s="520">
        <v>3</v>
      </c>
      <c r="D499" s="520"/>
      <c r="E499" s="520">
        <v>3</v>
      </c>
      <c r="F499" s="520"/>
      <c r="G499" s="520"/>
      <c r="H499" s="520"/>
      <c r="I499" s="520"/>
      <c r="J499" s="520"/>
      <c r="K499" s="51"/>
      <c r="L499" s="51"/>
      <c r="M499" s="212"/>
      <c r="N499" s="502"/>
      <c r="O499" s="503"/>
      <c r="P499" s="104">
        <v>0.36</v>
      </c>
      <c r="W499" s="515"/>
      <c r="X499" s="48">
        <v>0.33</v>
      </c>
      <c r="AB499" s="44"/>
      <c r="AC499" s="44"/>
      <c r="AD499" s="44"/>
    </row>
    <row r="500" spans="1:32" x14ac:dyDescent="0.2">
      <c r="A500" s="520"/>
      <c r="B500" s="520">
        <v>4.3</v>
      </c>
      <c r="D500" s="520"/>
      <c r="E500" s="520">
        <v>4.3</v>
      </c>
      <c r="F500" s="520"/>
      <c r="G500" s="520"/>
      <c r="H500" s="520"/>
      <c r="I500" s="520"/>
      <c r="J500" s="520"/>
      <c r="K500" s="51"/>
      <c r="L500" s="51"/>
      <c r="M500" s="212"/>
      <c r="N500" s="502"/>
      <c r="O500" s="503"/>
      <c r="P500" s="104">
        <v>0.61</v>
      </c>
      <c r="W500" s="515"/>
      <c r="X500" s="48">
        <v>0.67</v>
      </c>
      <c r="AB500" s="44"/>
      <c r="AC500" s="44"/>
      <c r="AD500" s="44"/>
    </row>
    <row r="501" spans="1:32" x14ac:dyDescent="0.2">
      <c r="A501" s="520"/>
      <c r="B501" s="520">
        <v>6</v>
      </c>
      <c r="D501" s="520"/>
      <c r="E501" s="520">
        <v>6</v>
      </c>
      <c r="F501" s="520"/>
      <c r="G501" s="520"/>
      <c r="H501" s="520"/>
      <c r="I501" s="520"/>
      <c r="J501" s="520"/>
      <c r="K501" s="51"/>
      <c r="L501" s="51"/>
      <c r="M501" s="212"/>
      <c r="N501" s="502"/>
      <c r="O501" s="503"/>
      <c r="P501" s="104">
        <v>0.31</v>
      </c>
      <c r="W501" s="515"/>
      <c r="X501" s="48">
        <v>0.45</v>
      </c>
      <c r="AB501" s="44"/>
      <c r="AC501" s="44"/>
      <c r="AD501" s="44"/>
    </row>
    <row r="502" spans="1:32" x14ac:dyDescent="0.2">
      <c r="A502" s="520"/>
      <c r="B502" s="520">
        <v>9.6999999999999993</v>
      </c>
      <c r="D502" s="520"/>
      <c r="E502" s="520">
        <v>9.6999999999999993</v>
      </c>
      <c r="F502" s="520"/>
      <c r="G502" s="520"/>
      <c r="H502" s="520"/>
      <c r="I502" s="520"/>
      <c r="J502" s="520"/>
      <c r="K502" s="51"/>
      <c r="L502" s="51"/>
      <c r="M502" s="212"/>
      <c r="N502" s="502"/>
      <c r="O502" s="503"/>
      <c r="P502" s="104">
        <v>0.35</v>
      </c>
      <c r="W502" s="515"/>
      <c r="X502" s="48">
        <v>0.65</v>
      </c>
      <c r="AB502" s="44"/>
      <c r="AC502" s="44"/>
      <c r="AD502" s="44"/>
    </row>
    <row r="503" spans="1:32" x14ac:dyDescent="0.2">
      <c r="A503" s="520" t="s">
        <v>139</v>
      </c>
      <c r="B503" s="54" t="s">
        <v>140</v>
      </c>
      <c r="D503" s="520"/>
      <c r="E503" s="520" t="s">
        <v>223</v>
      </c>
      <c r="F503" s="520"/>
      <c r="G503" s="520"/>
      <c r="H503" s="520"/>
      <c r="I503" s="520"/>
      <c r="J503" s="520"/>
      <c r="K503" s="51">
        <v>8.5</v>
      </c>
      <c r="L503" s="51">
        <v>9.09</v>
      </c>
      <c r="M503" s="212">
        <v>25.7</v>
      </c>
      <c r="N503" s="502">
        <v>0.41</v>
      </c>
      <c r="O503" s="503">
        <v>0.26600000000000001</v>
      </c>
      <c r="P503" s="104">
        <v>0.11</v>
      </c>
      <c r="W503" s="515"/>
      <c r="X503" s="48">
        <v>0.17</v>
      </c>
      <c r="AB503" s="44"/>
      <c r="AC503" s="44"/>
      <c r="AD503" s="44"/>
    </row>
    <row r="504" spans="1:32" x14ac:dyDescent="0.2">
      <c r="A504" s="520"/>
      <c r="B504" s="483">
        <v>3</v>
      </c>
      <c r="D504" s="520"/>
      <c r="E504" s="520">
        <v>3</v>
      </c>
      <c r="F504" s="520"/>
      <c r="G504" s="520"/>
      <c r="H504" s="520"/>
      <c r="I504" s="520"/>
      <c r="J504" s="520"/>
      <c r="K504" s="51"/>
      <c r="L504" s="51"/>
      <c r="M504" s="212"/>
      <c r="N504" s="502"/>
      <c r="O504" s="503"/>
      <c r="P504" s="104">
        <v>0.39</v>
      </c>
      <c r="W504" s="515"/>
      <c r="X504" s="334">
        <v>0.34</v>
      </c>
      <c r="AB504" s="44"/>
      <c r="AC504" s="44"/>
      <c r="AD504" s="44"/>
    </row>
    <row r="505" spans="1:32" x14ac:dyDescent="0.2">
      <c r="A505" s="520"/>
      <c r="B505" s="483">
        <v>4.5</v>
      </c>
      <c r="D505" s="520"/>
      <c r="E505" s="520">
        <v>4.5</v>
      </c>
      <c r="F505" s="520"/>
      <c r="G505" s="520"/>
      <c r="H505" s="520"/>
      <c r="I505" s="520"/>
      <c r="J505" s="520"/>
      <c r="K505" s="51"/>
      <c r="L505" s="51"/>
      <c r="M505" s="212"/>
      <c r="N505" s="502"/>
      <c r="O505" s="503"/>
      <c r="P505" s="104">
        <v>0.54</v>
      </c>
      <c r="W505" s="515"/>
      <c r="X505" s="334">
        <v>0.72</v>
      </c>
      <c r="AB505" s="44"/>
      <c r="AC505" s="44"/>
      <c r="AD505" s="44"/>
    </row>
    <row r="506" spans="1:32" x14ac:dyDescent="0.2">
      <c r="A506" s="520"/>
      <c r="B506" s="483">
        <v>6</v>
      </c>
      <c r="D506" s="520"/>
      <c r="E506" s="520">
        <v>6</v>
      </c>
      <c r="F506" s="520"/>
      <c r="G506" s="520"/>
      <c r="H506" s="520"/>
      <c r="I506" s="520"/>
      <c r="J506" s="520"/>
      <c r="K506" s="51"/>
      <c r="L506" s="51"/>
      <c r="M506" s="212"/>
      <c r="N506" s="502"/>
      <c r="O506" s="503"/>
      <c r="P506" s="104">
        <v>0.35</v>
      </c>
      <c r="W506" s="515"/>
      <c r="X506" s="334">
        <v>0.49</v>
      </c>
      <c r="AB506" s="44"/>
      <c r="AC506" s="44"/>
      <c r="AD506" s="44"/>
    </row>
    <row r="507" spans="1:32" x14ac:dyDescent="0.2">
      <c r="A507" s="520"/>
      <c r="B507" s="483">
        <v>9.8000000000000007</v>
      </c>
      <c r="D507" s="520"/>
      <c r="E507" s="520">
        <v>9.8000000000000007</v>
      </c>
      <c r="F507" s="520"/>
      <c r="G507" s="520"/>
      <c r="H507" s="520"/>
      <c r="I507" s="520"/>
      <c r="J507" s="520"/>
      <c r="K507" s="51"/>
      <c r="L507" s="51"/>
      <c r="M507" s="212"/>
      <c r="N507" s="502"/>
      <c r="O507" s="503"/>
      <c r="P507" s="104">
        <v>0.28999999999999998</v>
      </c>
      <c r="W507" s="515"/>
      <c r="X507" s="334">
        <v>0.55000000000000004</v>
      </c>
      <c r="AB507" s="44"/>
      <c r="AC507" s="44"/>
      <c r="AD507" s="44"/>
    </row>
    <row r="508" spans="1:32" x14ac:dyDescent="0.2">
      <c r="A508" s="69" t="s">
        <v>142</v>
      </c>
      <c r="B508" s="90" t="s">
        <v>143</v>
      </c>
      <c r="C508" s="90"/>
      <c r="D508" s="69"/>
      <c r="E508" s="69"/>
      <c r="F508" s="69"/>
      <c r="G508" s="69"/>
      <c r="H508" s="69"/>
      <c r="I508" s="69"/>
      <c r="J508" s="69"/>
      <c r="K508" s="68">
        <v>8.5399999999999991</v>
      </c>
      <c r="L508" s="68">
        <v>8.3699999999999992</v>
      </c>
      <c r="M508" s="504">
        <v>26</v>
      </c>
      <c r="N508" s="505">
        <v>0.40500000000000003</v>
      </c>
      <c r="O508" s="506">
        <v>0.26300000000000001</v>
      </c>
      <c r="P508" s="413">
        <v>0.23</v>
      </c>
      <c r="Q508" s="397"/>
      <c r="R508" s="397"/>
      <c r="S508" s="397"/>
      <c r="T508" s="397"/>
      <c r="U508" s="397"/>
      <c r="V508" s="397"/>
      <c r="W508" s="517"/>
      <c r="X508" s="410">
        <v>0.25</v>
      </c>
      <c r="Y508" s="398"/>
      <c r="Z508" s="398"/>
      <c r="AA508" s="398"/>
      <c r="AB508" s="518"/>
      <c r="AC508" s="518"/>
      <c r="AD508" s="518"/>
      <c r="AE508" s="73"/>
      <c r="AF508" s="73" t="s">
        <v>310</v>
      </c>
    </row>
    <row r="511" spans="1:32" x14ac:dyDescent="0.2">
      <c r="A511" s="520"/>
      <c r="B511" s="520"/>
      <c r="D511" s="520"/>
      <c r="E511" s="520"/>
      <c r="F511" s="520"/>
      <c r="G511" s="520"/>
      <c r="H511" s="520"/>
      <c r="I511" s="520"/>
      <c r="J511" s="520"/>
      <c r="K511" s="520"/>
      <c r="L511" s="520"/>
      <c r="M511" s="520"/>
      <c r="N511" s="520"/>
      <c r="AF511" s="520"/>
    </row>
    <row r="512" spans="1:32" x14ac:dyDescent="0.2">
      <c r="A512" s="520"/>
      <c r="B512" s="520"/>
      <c r="D512" s="520"/>
      <c r="E512" s="520"/>
      <c r="F512" s="520"/>
      <c r="G512" s="520"/>
      <c r="H512" s="520"/>
      <c r="I512" s="520"/>
      <c r="J512" s="520"/>
      <c r="K512" s="520"/>
      <c r="L512" s="520"/>
      <c r="M512" s="520"/>
      <c r="N512" s="520"/>
      <c r="AF512" s="520"/>
    </row>
    <row r="513" spans="32:32" x14ac:dyDescent="0.2">
      <c r="AF513" s="520"/>
    </row>
    <row r="514" spans="32:32" x14ac:dyDescent="0.2">
      <c r="AF514" s="520"/>
    </row>
    <row r="515" spans="32:32" x14ac:dyDescent="0.2">
      <c r="AF515" s="520"/>
    </row>
    <row r="516" spans="32:32" x14ac:dyDescent="0.2">
      <c r="AF516" s="520"/>
    </row>
    <row r="517" spans="32:32" x14ac:dyDescent="0.2">
      <c r="AF517" s="520"/>
    </row>
    <row r="518" spans="32:32" x14ac:dyDescent="0.2">
      <c r="AF518" s="520"/>
    </row>
    <row r="519" spans="32:32" x14ac:dyDescent="0.2">
      <c r="AF519" s="520"/>
    </row>
    <row r="520" spans="32:32" x14ac:dyDescent="0.2">
      <c r="AF520" s="520"/>
    </row>
    <row r="521" spans="32:32" x14ac:dyDescent="0.2">
      <c r="AF521" s="520"/>
    </row>
    <row r="522" spans="32:32" x14ac:dyDescent="0.2">
      <c r="AF522" s="520"/>
    </row>
    <row r="523" spans="32:32" x14ac:dyDescent="0.2">
      <c r="AF523" s="520"/>
    </row>
    <row r="524" spans="32:32" x14ac:dyDescent="0.2">
      <c r="AF524" s="520"/>
    </row>
    <row r="525" spans="32:32" x14ac:dyDescent="0.2">
      <c r="AF525" s="520"/>
    </row>
    <row r="526" spans="32:32" x14ac:dyDescent="0.2">
      <c r="AF526" s="520"/>
    </row>
  </sheetData>
  <mergeCells count="4">
    <mergeCell ref="AC1:AE1"/>
    <mergeCell ref="C1:D1"/>
    <mergeCell ref="Z1:AA1"/>
    <mergeCell ref="Q1:R1"/>
  </mergeCells>
  <pageMargins left="0.75" right="0.75" top="1" bottom="1" header="0.5" footer="0.5"/>
  <pageSetup orientation="portrait" horizontalDpi="4294967292" verticalDpi="429496729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J557"/>
  <sheetViews>
    <sheetView zoomScale="90" zoomScaleNormal="90" zoomScalePageLayoutView="75" workbookViewId="0">
      <pane ySplit="1" topLeftCell="A510" activePane="bottomLeft" state="frozen"/>
      <selection activeCell="O227" sqref="O227"/>
      <selection pane="bottomLeft" activeCell="M244" sqref="M244"/>
    </sheetView>
  </sheetViews>
  <sheetFormatPr baseColWidth="10" defaultColWidth="10.83203125" defaultRowHeight="16" x14ac:dyDescent="0.2"/>
  <cols>
    <col min="1" max="1" width="6.5" style="208" bestFit="1" customWidth="1"/>
    <col min="2" max="2" width="35.1640625" style="55" customWidth="1"/>
    <col min="3" max="3" width="22" style="210" bestFit="1" customWidth="1"/>
    <col min="4" max="4" width="5.6640625" style="3" customWidth="1"/>
    <col min="5" max="5" width="6.1640625" style="3" bestFit="1" customWidth="1"/>
    <col min="6" max="6" width="10.1640625" style="3" bestFit="1" customWidth="1"/>
    <col min="7" max="7" width="8.1640625" style="3" bestFit="1" customWidth="1"/>
    <col min="8" max="8" width="8.6640625" style="20" customWidth="1"/>
    <col min="9" max="9" width="7.83203125" style="337" customWidth="1"/>
    <col min="10" max="10" width="10.1640625" style="338" bestFit="1" customWidth="1"/>
    <col min="11" max="11" width="15" style="208" bestFit="1" customWidth="1"/>
    <col min="12" max="12" width="10.83203125" style="208" customWidth="1"/>
    <col min="13" max="13" width="35.6640625" style="208" customWidth="1"/>
    <col min="14" max="18" width="10.83203125" style="208" customWidth="1"/>
    <col min="19" max="24" width="10.83203125" style="208"/>
    <col min="25" max="25" width="32.83203125" style="208" bestFit="1" customWidth="1"/>
    <col min="26" max="16384" width="10.83203125" style="208"/>
  </cols>
  <sheetData>
    <row r="1" spans="1:13" ht="34" x14ac:dyDescent="0.2">
      <c r="A1" s="237" t="s">
        <v>76</v>
      </c>
      <c r="B1" s="463"/>
      <c r="C1" s="294" t="s">
        <v>0</v>
      </c>
      <c r="D1" s="46" t="s">
        <v>84</v>
      </c>
      <c r="E1" s="46" t="s">
        <v>85</v>
      </c>
      <c r="F1" s="46" t="s">
        <v>86</v>
      </c>
      <c r="G1" s="46" t="s">
        <v>311</v>
      </c>
      <c r="H1" s="46" t="s">
        <v>312</v>
      </c>
      <c r="I1" s="295" t="s">
        <v>89</v>
      </c>
      <c r="J1" s="296" t="s">
        <v>97</v>
      </c>
      <c r="K1" s="208" t="s">
        <v>313</v>
      </c>
    </row>
    <row r="2" spans="1:13" x14ac:dyDescent="0.2">
      <c r="A2" s="250" t="s">
        <v>116</v>
      </c>
      <c r="B2" s="182" t="s">
        <v>117</v>
      </c>
      <c r="C2" s="345">
        <v>42194</v>
      </c>
      <c r="D2" s="346">
        <v>8.57</v>
      </c>
      <c r="E2" s="346">
        <v>8.6</v>
      </c>
      <c r="F2" s="346">
        <v>17.8</v>
      </c>
      <c r="G2" s="347">
        <v>0.52</v>
      </c>
      <c r="H2" s="403">
        <v>0.34</v>
      </c>
      <c r="I2" s="363">
        <v>0.13</v>
      </c>
      <c r="J2" s="192">
        <v>1.86</v>
      </c>
      <c r="K2" s="251">
        <f>J2/I2</f>
        <v>14.307692307692308</v>
      </c>
      <c r="L2" s="252" t="s">
        <v>314</v>
      </c>
      <c r="M2" s="402"/>
    </row>
    <row r="3" spans="1:13" x14ac:dyDescent="0.2">
      <c r="A3" s="254" t="s">
        <v>139</v>
      </c>
      <c r="B3" s="54" t="s">
        <v>315</v>
      </c>
      <c r="C3" s="297">
        <v>42194</v>
      </c>
      <c r="D3" s="299">
        <v>8.82</v>
      </c>
      <c r="E3" s="300">
        <v>7.23</v>
      </c>
      <c r="F3" s="299">
        <v>22.7</v>
      </c>
      <c r="G3" s="300">
        <v>0.40300000000000002</v>
      </c>
      <c r="H3" s="400">
        <v>0.26200000000000001</v>
      </c>
      <c r="I3" s="498">
        <v>0</v>
      </c>
      <c r="J3" s="34">
        <v>0.67</v>
      </c>
      <c r="K3" s="342" t="s">
        <v>316</v>
      </c>
      <c r="L3" s="253" t="s">
        <v>314</v>
      </c>
      <c r="M3" s="402"/>
    </row>
    <row r="4" spans="1:13" x14ac:dyDescent="0.2">
      <c r="A4" s="254" t="s">
        <v>137</v>
      </c>
      <c r="B4" s="54" t="s">
        <v>138</v>
      </c>
      <c r="C4" s="297">
        <v>42194</v>
      </c>
      <c r="D4" s="299">
        <v>8.84</v>
      </c>
      <c r="E4" s="300">
        <v>7.08</v>
      </c>
      <c r="F4" s="299">
        <v>23.1</v>
      </c>
      <c r="G4" s="300">
        <v>0.40300000000000002</v>
      </c>
      <c r="H4" s="400">
        <v>0.26200000000000001</v>
      </c>
      <c r="I4" s="498">
        <v>0</v>
      </c>
      <c r="J4" s="34">
        <v>0.63</v>
      </c>
      <c r="K4" s="342" t="s">
        <v>316</v>
      </c>
      <c r="L4" s="253" t="s">
        <v>314</v>
      </c>
      <c r="M4" s="402"/>
    </row>
    <row r="5" spans="1:13" x14ac:dyDescent="0.2">
      <c r="A5" s="254" t="s">
        <v>124</v>
      </c>
      <c r="B5" s="54" t="s">
        <v>125</v>
      </c>
      <c r="C5" s="297">
        <v>42194</v>
      </c>
      <c r="D5" s="299">
        <v>8.6199999999999992</v>
      </c>
      <c r="E5" s="300">
        <v>6.65</v>
      </c>
      <c r="F5" s="299">
        <v>19</v>
      </c>
      <c r="G5" s="300">
        <v>0.499</v>
      </c>
      <c r="H5" s="400">
        <v>0.32600000000000001</v>
      </c>
      <c r="I5" s="336">
        <v>1.82</v>
      </c>
      <c r="J5" s="29">
        <f>(26+157.15)/2</f>
        <v>91.575000000000003</v>
      </c>
      <c r="K5" s="239">
        <f>J5/I5</f>
        <v>50.315934065934066</v>
      </c>
      <c r="L5" s="253" t="s">
        <v>314</v>
      </c>
      <c r="M5" s="402"/>
    </row>
    <row r="6" spans="1:13" x14ac:dyDescent="0.2">
      <c r="A6" s="254" t="s">
        <v>104</v>
      </c>
      <c r="B6" s="54" t="s">
        <v>105</v>
      </c>
      <c r="C6" s="297">
        <v>42194</v>
      </c>
      <c r="D6" s="298"/>
      <c r="E6" s="298"/>
      <c r="F6" s="299">
        <v>21.5</v>
      </c>
      <c r="G6" s="300">
        <v>0.41799999999999998</v>
      </c>
      <c r="H6" s="400">
        <v>0.27400000000000002</v>
      </c>
      <c r="I6" s="336">
        <v>0</v>
      </c>
      <c r="J6" s="34">
        <v>0.85</v>
      </c>
      <c r="K6" s="342" t="s">
        <v>316</v>
      </c>
      <c r="L6" s="253" t="s">
        <v>314</v>
      </c>
      <c r="M6" s="402"/>
    </row>
    <row r="7" spans="1:13" x14ac:dyDescent="0.2">
      <c r="A7" s="254" t="s">
        <v>142</v>
      </c>
      <c r="B7" s="49" t="s">
        <v>143</v>
      </c>
      <c r="C7" s="297">
        <v>42194</v>
      </c>
      <c r="D7" s="16">
        <v>8.81</v>
      </c>
      <c r="E7" s="3">
        <v>8.56</v>
      </c>
      <c r="F7" s="16">
        <v>22.7</v>
      </c>
      <c r="G7" s="3">
        <v>0.39800000000000002</v>
      </c>
      <c r="H7" s="400">
        <v>0.255</v>
      </c>
      <c r="I7" s="336">
        <v>0.02</v>
      </c>
      <c r="J7" s="34">
        <v>0.79</v>
      </c>
      <c r="K7" s="239">
        <f>J7/I7</f>
        <v>39.5</v>
      </c>
      <c r="L7" s="253" t="s">
        <v>314</v>
      </c>
    </row>
    <row r="8" spans="1:13" x14ac:dyDescent="0.2">
      <c r="A8" s="255" t="s">
        <v>108</v>
      </c>
      <c r="B8" s="464" t="s">
        <v>109</v>
      </c>
      <c r="C8" s="348">
        <v>42194</v>
      </c>
      <c r="D8" s="349">
        <v>8.58</v>
      </c>
      <c r="E8" s="350">
        <v>6.68</v>
      </c>
      <c r="F8" s="349">
        <v>16.920000000000002</v>
      </c>
      <c r="G8" s="350">
        <v>0.60699999999999998</v>
      </c>
      <c r="H8" s="404">
        <v>0.39700000000000002</v>
      </c>
      <c r="I8" s="499">
        <v>0</v>
      </c>
      <c r="J8" s="70">
        <v>0.62</v>
      </c>
      <c r="K8" s="497" t="s">
        <v>316</v>
      </c>
      <c r="L8" s="257" t="s">
        <v>314</v>
      </c>
    </row>
    <row r="9" spans="1:13" x14ac:dyDescent="0.2">
      <c r="A9" s="250" t="s">
        <v>116</v>
      </c>
      <c r="B9" s="199" t="s">
        <v>117</v>
      </c>
      <c r="C9" s="345">
        <v>42207</v>
      </c>
      <c r="D9" s="188">
        <v>8.67</v>
      </c>
      <c r="E9" s="188">
        <v>7.35</v>
      </c>
      <c r="F9" s="189">
        <v>19.3</v>
      </c>
      <c r="G9" s="190">
        <v>0.53800000000000003</v>
      </c>
      <c r="H9" s="405">
        <v>0.35099999999999998</v>
      </c>
      <c r="I9" s="193">
        <v>0.36</v>
      </c>
      <c r="J9" s="366">
        <v>1.07</v>
      </c>
      <c r="K9" s="251">
        <f>J9/I9</f>
        <v>2.9722222222222223</v>
      </c>
      <c r="L9" s="252" t="s">
        <v>317</v>
      </c>
    </row>
    <row r="10" spans="1:13" x14ac:dyDescent="0.2">
      <c r="A10" s="254" t="s">
        <v>139</v>
      </c>
      <c r="B10" s="54" t="s">
        <v>315</v>
      </c>
      <c r="C10" s="297">
        <v>42207</v>
      </c>
      <c r="D10" s="16">
        <v>9</v>
      </c>
      <c r="E10" s="16">
        <v>5.98</v>
      </c>
      <c r="F10" s="19">
        <v>24</v>
      </c>
      <c r="G10" s="18">
        <v>0.39700000000000002</v>
      </c>
      <c r="H10" s="175">
        <v>0.25800000000000001</v>
      </c>
      <c r="I10" s="107">
        <v>0.01</v>
      </c>
      <c r="J10" s="338">
        <v>0.28999999999999998</v>
      </c>
      <c r="K10" s="239">
        <f>J10/I10</f>
        <v>28.999999999999996</v>
      </c>
      <c r="L10" s="253" t="s">
        <v>314</v>
      </c>
    </row>
    <row r="11" spans="1:13" x14ac:dyDescent="0.2">
      <c r="A11" s="254" t="s">
        <v>137</v>
      </c>
      <c r="B11" s="200" t="s">
        <v>138</v>
      </c>
      <c r="C11" s="297">
        <v>42207</v>
      </c>
      <c r="D11" s="16">
        <v>8.8699999999999992</v>
      </c>
      <c r="E11" s="16">
        <v>5.61</v>
      </c>
      <c r="F11" s="19">
        <v>23.8</v>
      </c>
      <c r="G11" s="18">
        <v>0.39700000000000002</v>
      </c>
      <c r="H11" s="175">
        <v>0.25800000000000001</v>
      </c>
      <c r="I11" s="107">
        <v>0.01</v>
      </c>
      <c r="J11" s="338">
        <v>0.35</v>
      </c>
      <c r="K11" s="239">
        <f>J11/I11</f>
        <v>35</v>
      </c>
      <c r="L11" s="253" t="s">
        <v>314</v>
      </c>
    </row>
    <row r="12" spans="1:13" x14ac:dyDescent="0.2">
      <c r="A12" s="254" t="s">
        <v>124</v>
      </c>
      <c r="B12" s="200" t="s">
        <v>125</v>
      </c>
      <c r="C12" s="297">
        <v>42207</v>
      </c>
      <c r="D12" s="16">
        <v>8.69</v>
      </c>
      <c r="E12" s="96">
        <f>(7.22+7.54)/2</f>
        <v>7.38</v>
      </c>
      <c r="F12" s="19">
        <v>16</v>
      </c>
      <c r="G12" s="18">
        <v>0.51700000000000002</v>
      </c>
      <c r="H12" s="175">
        <v>0.33600000000000002</v>
      </c>
      <c r="I12" s="107">
        <v>0.02</v>
      </c>
      <c r="J12" s="29">
        <v>1.24</v>
      </c>
      <c r="K12" s="239">
        <f>J12/I12</f>
        <v>62</v>
      </c>
      <c r="L12" s="253" t="s">
        <v>314</v>
      </c>
    </row>
    <row r="13" spans="1:13" x14ac:dyDescent="0.2">
      <c r="A13" s="254" t="s">
        <v>104</v>
      </c>
      <c r="B13" s="200" t="s">
        <v>105</v>
      </c>
      <c r="C13" s="297">
        <v>42207</v>
      </c>
      <c r="D13" s="16">
        <v>8.8699999999999992</v>
      </c>
      <c r="E13" s="16">
        <v>5.97</v>
      </c>
      <c r="F13" s="19">
        <v>23.5</v>
      </c>
      <c r="G13" s="18">
        <v>0.496</v>
      </c>
      <c r="H13" s="175">
        <v>0.32200000000000001</v>
      </c>
      <c r="I13" s="107">
        <v>0.04</v>
      </c>
      <c r="J13" s="29">
        <v>2.56</v>
      </c>
      <c r="K13" s="239">
        <f>J13/I13</f>
        <v>64</v>
      </c>
      <c r="L13" s="253" t="s">
        <v>314</v>
      </c>
    </row>
    <row r="14" spans="1:13" x14ac:dyDescent="0.2">
      <c r="A14" s="254" t="s">
        <v>142</v>
      </c>
      <c r="B14" s="49" t="s">
        <v>143</v>
      </c>
      <c r="C14" s="297">
        <v>42207</v>
      </c>
      <c r="D14" s="16">
        <v>8.8800000000000008</v>
      </c>
      <c r="E14" s="16">
        <v>5.78</v>
      </c>
      <c r="F14" s="19">
        <v>24.3</v>
      </c>
      <c r="G14" s="18">
        <v>0.39600000000000002</v>
      </c>
      <c r="H14" s="175">
        <v>0.25700000000000001</v>
      </c>
      <c r="I14" s="341">
        <v>0</v>
      </c>
      <c r="J14" s="338">
        <v>0.27</v>
      </c>
      <c r="K14" s="342" t="s">
        <v>316</v>
      </c>
      <c r="L14" s="253" t="s">
        <v>314</v>
      </c>
    </row>
    <row r="15" spans="1:13" x14ac:dyDescent="0.2">
      <c r="A15" s="255" t="s">
        <v>108</v>
      </c>
      <c r="B15" s="482" t="s">
        <v>109</v>
      </c>
      <c r="C15" s="348">
        <v>42207</v>
      </c>
      <c r="D15" s="81">
        <v>8.4</v>
      </c>
      <c r="E15" s="81">
        <v>7.53</v>
      </c>
      <c r="F15" s="82">
        <v>16</v>
      </c>
      <c r="G15" s="83">
        <v>0.66500000000000004</v>
      </c>
      <c r="H15" s="406">
        <v>0.432</v>
      </c>
      <c r="I15" s="496">
        <v>0</v>
      </c>
      <c r="J15" s="225">
        <v>0.48</v>
      </c>
      <c r="K15" s="342" t="s">
        <v>316</v>
      </c>
      <c r="L15" s="257" t="s">
        <v>314</v>
      </c>
    </row>
    <row r="16" spans="1:13" x14ac:dyDescent="0.2">
      <c r="A16" s="250" t="s">
        <v>116</v>
      </c>
      <c r="B16" s="199" t="s">
        <v>117</v>
      </c>
      <c r="C16" s="345">
        <v>42276</v>
      </c>
      <c r="D16" s="188">
        <v>8.83</v>
      </c>
      <c r="E16" s="188">
        <v>16.38</v>
      </c>
      <c r="F16" s="189">
        <v>19.5</v>
      </c>
      <c r="G16" s="190">
        <v>0.47699999999999998</v>
      </c>
      <c r="H16" s="405">
        <v>0.309</v>
      </c>
      <c r="I16" s="193">
        <v>0.33</v>
      </c>
      <c r="J16" s="366">
        <v>1.66</v>
      </c>
      <c r="K16" s="251">
        <f t="shared" ref="K16:K21" si="0">J16/I16</f>
        <v>5.0303030303030294</v>
      </c>
      <c r="L16" s="252" t="s">
        <v>314</v>
      </c>
    </row>
    <row r="17" spans="1:13" x14ac:dyDescent="0.2">
      <c r="A17" s="254" t="s">
        <v>139</v>
      </c>
      <c r="B17" s="54" t="s">
        <v>315</v>
      </c>
      <c r="C17" s="297">
        <v>42276</v>
      </c>
      <c r="D17" s="16">
        <v>8.25</v>
      </c>
      <c r="E17" s="16">
        <v>10.15</v>
      </c>
      <c r="F17" s="19">
        <v>20.2</v>
      </c>
      <c r="G17" s="18">
        <v>0.39400000000000002</v>
      </c>
      <c r="H17" s="175">
        <v>0.25600000000000001</v>
      </c>
      <c r="I17" s="107">
        <v>0.03</v>
      </c>
      <c r="J17" s="338">
        <v>0.41</v>
      </c>
      <c r="K17" s="239">
        <f t="shared" si="0"/>
        <v>13.666666666666666</v>
      </c>
      <c r="L17" s="253" t="s">
        <v>314</v>
      </c>
    </row>
    <row r="18" spans="1:13" x14ac:dyDescent="0.2">
      <c r="A18" s="254" t="s">
        <v>137</v>
      </c>
      <c r="B18" s="200" t="s">
        <v>138</v>
      </c>
      <c r="C18" s="297">
        <v>42276</v>
      </c>
      <c r="D18" s="16">
        <v>7.75</v>
      </c>
      <c r="E18" s="16">
        <v>10.54</v>
      </c>
      <c r="F18" s="19">
        <v>20</v>
      </c>
      <c r="G18" s="18">
        <v>0.39300000000000002</v>
      </c>
      <c r="H18" s="175">
        <v>0.25600000000000001</v>
      </c>
      <c r="I18" s="107">
        <v>0.03</v>
      </c>
      <c r="J18" s="338">
        <v>0.35</v>
      </c>
      <c r="K18" s="239">
        <f t="shared" si="0"/>
        <v>11.666666666666666</v>
      </c>
      <c r="L18" s="253" t="s">
        <v>314</v>
      </c>
    </row>
    <row r="19" spans="1:13" x14ac:dyDescent="0.2">
      <c r="A19" s="254" t="s">
        <v>124</v>
      </c>
      <c r="B19" s="200" t="s">
        <v>125</v>
      </c>
      <c r="C19" s="297">
        <v>42276</v>
      </c>
      <c r="D19" s="16">
        <v>7.78</v>
      </c>
      <c r="E19" s="77">
        <v>8.07</v>
      </c>
      <c r="F19" s="19">
        <v>16.899999999999999</v>
      </c>
      <c r="G19" s="18">
        <v>0.52</v>
      </c>
      <c r="H19" s="175">
        <v>0.34100000000000003</v>
      </c>
      <c r="I19" s="107">
        <v>0.28999999999999998</v>
      </c>
      <c r="J19" s="29">
        <v>3.85</v>
      </c>
      <c r="K19" s="239">
        <f t="shared" si="0"/>
        <v>13.275862068965518</v>
      </c>
      <c r="L19" s="253" t="s">
        <v>314</v>
      </c>
    </row>
    <row r="20" spans="1:13" x14ac:dyDescent="0.2">
      <c r="A20" s="254" t="s">
        <v>104</v>
      </c>
      <c r="B20" s="200" t="s">
        <v>105</v>
      </c>
      <c r="C20" s="297">
        <v>42276</v>
      </c>
      <c r="D20" s="16">
        <v>5.75</v>
      </c>
      <c r="E20" s="16">
        <v>5.08</v>
      </c>
      <c r="F20" s="19">
        <v>16.14</v>
      </c>
      <c r="G20" s="18">
        <v>0.60199999999999998</v>
      </c>
      <c r="H20" s="175">
        <v>0.39200000000000002</v>
      </c>
      <c r="I20" s="107">
        <v>1.04</v>
      </c>
      <c r="J20" s="29">
        <v>6.93</v>
      </c>
      <c r="K20" s="239">
        <f t="shared" si="0"/>
        <v>6.6634615384615383</v>
      </c>
      <c r="L20" s="253" t="s">
        <v>314</v>
      </c>
    </row>
    <row r="21" spans="1:13" x14ac:dyDescent="0.2">
      <c r="A21" s="254" t="s">
        <v>142</v>
      </c>
      <c r="B21" s="55" t="s">
        <v>143</v>
      </c>
      <c r="C21" s="297">
        <v>42276</v>
      </c>
      <c r="D21" s="16">
        <v>8.23</v>
      </c>
      <c r="E21" s="16">
        <v>10.33</v>
      </c>
      <c r="F21" s="19">
        <v>20.100000000000001</v>
      </c>
      <c r="G21" s="18">
        <v>0.39300000000000002</v>
      </c>
      <c r="H21" s="175">
        <v>0.25600000000000001</v>
      </c>
      <c r="I21" s="107">
        <v>0.05</v>
      </c>
      <c r="J21" s="338">
        <v>0.45</v>
      </c>
      <c r="K21" s="239">
        <f t="shared" si="0"/>
        <v>9</v>
      </c>
      <c r="L21" s="253" t="s">
        <v>314</v>
      </c>
    </row>
    <row r="22" spans="1:13" x14ac:dyDescent="0.2">
      <c r="A22" s="255" t="s">
        <v>108</v>
      </c>
      <c r="B22" s="482" t="s">
        <v>109</v>
      </c>
      <c r="C22" s="348">
        <v>42276</v>
      </c>
      <c r="D22" s="81">
        <v>8.0399999999999991</v>
      </c>
      <c r="E22" s="81">
        <v>8.8800000000000008</v>
      </c>
      <c r="F22" s="82">
        <v>19.96</v>
      </c>
      <c r="G22" s="83">
        <v>0.68</v>
      </c>
      <c r="H22" s="406">
        <v>0.441</v>
      </c>
      <c r="I22" s="496">
        <v>0</v>
      </c>
      <c r="J22" s="225">
        <v>0.67</v>
      </c>
      <c r="K22" s="497" t="s">
        <v>316</v>
      </c>
      <c r="L22" s="257" t="s">
        <v>314</v>
      </c>
    </row>
    <row r="23" spans="1:13" x14ac:dyDescent="0.2">
      <c r="A23" s="250" t="s">
        <v>116</v>
      </c>
      <c r="B23" s="199" t="s">
        <v>117</v>
      </c>
      <c r="C23" s="345">
        <v>42635</v>
      </c>
      <c r="D23" s="188">
        <v>9.24</v>
      </c>
      <c r="E23" s="188">
        <v>6.07</v>
      </c>
      <c r="F23" s="189">
        <v>24.2</v>
      </c>
      <c r="G23" s="190">
        <v>0.378</v>
      </c>
      <c r="H23" s="405">
        <v>0.246</v>
      </c>
      <c r="I23" s="193">
        <v>0.94</v>
      </c>
      <c r="J23" s="191">
        <v>0.6</v>
      </c>
      <c r="K23" s="259">
        <f>J23/I23</f>
        <v>0.63829787234042556</v>
      </c>
      <c r="L23" s="252" t="s">
        <v>317</v>
      </c>
      <c r="M23" s="402"/>
    </row>
    <row r="24" spans="1:13" x14ac:dyDescent="0.2">
      <c r="A24" s="254" t="s">
        <v>139</v>
      </c>
      <c r="B24" s="54" t="s">
        <v>315</v>
      </c>
      <c r="C24" s="297">
        <v>42635</v>
      </c>
      <c r="H24" s="175"/>
      <c r="L24" s="253"/>
      <c r="M24" s="402"/>
    </row>
    <row r="25" spans="1:13" x14ac:dyDescent="0.2">
      <c r="A25" s="254" t="s">
        <v>137</v>
      </c>
      <c r="B25" s="200" t="s">
        <v>138</v>
      </c>
      <c r="C25" s="297">
        <v>42635</v>
      </c>
      <c r="D25" s="16"/>
      <c r="E25" s="16"/>
      <c r="F25" s="19"/>
      <c r="G25" s="18"/>
      <c r="H25" s="175"/>
      <c r="I25" s="107"/>
      <c r="K25" s="239"/>
      <c r="L25" s="253"/>
      <c r="M25" s="402"/>
    </row>
    <row r="26" spans="1:13" ht="15" customHeight="1" x14ac:dyDescent="0.2">
      <c r="A26" s="254" t="s">
        <v>124</v>
      </c>
      <c r="B26" s="200" t="s">
        <v>125</v>
      </c>
      <c r="C26" s="297">
        <v>42635</v>
      </c>
      <c r="D26" s="16">
        <v>9.3000000000000007</v>
      </c>
      <c r="E26" s="77">
        <v>5.77</v>
      </c>
      <c r="F26" s="19">
        <v>24.1</v>
      </c>
      <c r="G26" s="18">
        <v>0.38300000000000001</v>
      </c>
      <c r="H26" s="175">
        <v>0.249</v>
      </c>
      <c r="I26" s="107">
        <v>0.99</v>
      </c>
      <c r="J26" s="29">
        <v>0.3</v>
      </c>
      <c r="K26" s="240">
        <f>J26/I26</f>
        <v>0.30303030303030304</v>
      </c>
      <c r="L26" s="253" t="s">
        <v>317</v>
      </c>
      <c r="M26" s="402"/>
    </row>
    <row r="27" spans="1:13" x14ac:dyDescent="0.2">
      <c r="A27" s="254" t="s">
        <v>104</v>
      </c>
      <c r="B27" s="54" t="s">
        <v>105</v>
      </c>
      <c r="C27" s="297">
        <v>42635</v>
      </c>
      <c r="D27" s="16">
        <v>9.1199999999999992</v>
      </c>
      <c r="E27" s="16">
        <v>7.15</v>
      </c>
      <c r="F27" s="19">
        <v>23.9</v>
      </c>
      <c r="G27" s="18">
        <v>0.38400000000000001</v>
      </c>
      <c r="H27" s="175">
        <v>0.249</v>
      </c>
      <c r="I27" s="107">
        <v>1.42</v>
      </c>
      <c r="J27" s="29">
        <v>0.74</v>
      </c>
      <c r="K27" s="240">
        <f>J27/I27</f>
        <v>0.52112676056338025</v>
      </c>
      <c r="L27" s="253" t="s">
        <v>317</v>
      </c>
      <c r="M27" s="402"/>
    </row>
    <row r="28" spans="1:13" x14ac:dyDescent="0.2">
      <c r="A28" s="254" t="s">
        <v>142</v>
      </c>
      <c r="B28" s="55" t="s">
        <v>143</v>
      </c>
      <c r="C28" s="297">
        <v>42635</v>
      </c>
      <c r="D28" s="16">
        <v>9.27</v>
      </c>
      <c r="E28" s="16">
        <v>4.9400000000000004</v>
      </c>
      <c r="F28" s="19">
        <v>24.2</v>
      </c>
      <c r="G28" s="18">
        <v>0.38400000000000001</v>
      </c>
      <c r="H28" s="175">
        <v>0.25</v>
      </c>
      <c r="I28" s="107">
        <v>1.07</v>
      </c>
      <c r="J28" s="338">
        <v>0.33</v>
      </c>
      <c r="K28" s="240">
        <f>J28/I28</f>
        <v>0.30841121495327101</v>
      </c>
      <c r="L28" s="253" t="s">
        <v>317</v>
      </c>
      <c r="M28" s="402"/>
    </row>
    <row r="29" spans="1:13" x14ac:dyDescent="0.2">
      <c r="A29" s="255" t="s">
        <v>108</v>
      </c>
      <c r="B29" s="482" t="s">
        <v>109</v>
      </c>
      <c r="C29" s="348">
        <v>42635</v>
      </c>
      <c r="D29" s="81"/>
      <c r="E29" s="81"/>
      <c r="F29" s="82"/>
      <c r="G29" s="83">
        <v>0.38400000000000001</v>
      </c>
      <c r="H29" s="406">
        <v>0.25</v>
      </c>
      <c r="I29" s="108">
        <v>0.96</v>
      </c>
      <c r="J29" s="225">
        <v>0.41</v>
      </c>
      <c r="K29" s="256">
        <f>J29/I29</f>
        <v>0.42708333333333331</v>
      </c>
      <c r="L29" s="257" t="s">
        <v>317</v>
      </c>
      <c r="M29" s="402"/>
    </row>
    <row r="30" spans="1:13" x14ac:dyDescent="0.2">
      <c r="A30" s="250" t="s">
        <v>116</v>
      </c>
      <c r="B30" s="199" t="s">
        <v>117</v>
      </c>
      <c r="C30" s="345">
        <v>42682</v>
      </c>
      <c r="D30" s="188"/>
      <c r="E30" s="188"/>
      <c r="F30" s="189"/>
      <c r="G30" s="190"/>
      <c r="H30" s="351"/>
      <c r="I30" s="193"/>
      <c r="J30" s="366"/>
      <c r="K30" s="259"/>
      <c r="L30" s="252"/>
    </row>
    <row r="31" spans="1:13" x14ac:dyDescent="0.2">
      <c r="A31" s="254" t="s">
        <v>139</v>
      </c>
      <c r="B31" s="54" t="s">
        <v>315</v>
      </c>
      <c r="C31" s="297">
        <v>42682</v>
      </c>
      <c r="D31" s="3">
        <v>8.5</v>
      </c>
      <c r="E31" s="3">
        <v>10.65</v>
      </c>
      <c r="F31" s="19">
        <v>11</v>
      </c>
      <c r="I31" s="337">
        <v>0.32</v>
      </c>
      <c r="J31" s="338">
        <v>2.54</v>
      </c>
      <c r="K31" s="239">
        <f>J31/I31</f>
        <v>7.9375</v>
      </c>
      <c r="L31" s="253" t="s">
        <v>314</v>
      </c>
    </row>
    <row r="32" spans="1:13" x14ac:dyDescent="0.2">
      <c r="A32" s="254" t="s">
        <v>137</v>
      </c>
      <c r="B32" s="200" t="s">
        <v>138</v>
      </c>
      <c r="C32" s="297">
        <v>42682</v>
      </c>
      <c r="D32" s="16"/>
      <c r="E32" s="16"/>
      <c r="F32" s="19"/>
      <c r="G32" s="18"/>
      <c r="H32" s="163"/>
      <c r="I32" s="107"/>
      <c r="K32" s="239"/>
      <c r="L32" s="253"/>
    </row>
    <row r="33" spans="1:18" x14ac:dyDescent="0.2">
      <c r="A33" s="254" t="s">
        <v>124</v>
      </c>
      <c r="B33" s="200" t="s">
        <v>125</v>
      </c>
      <c r="C33" s="297">
        <v>42682</v>
      </c>
      <c r="D33" s="16"/>
      <c r="E33" s="77"/>
      <c r="F33" s="19"/>
      <c r="G33" s="18"/>
      <c r="H33" s="163"/>
      <c r="I33" s="107"/>
      <c r="J33" s="29"/>
      <c r="K33" s="240"/>
      <c r="L33" s="253"/>
    </row>
    <row r="34" spans="1:18" x14ac:dyDescent="0.2">
      <c r="A34" s="254" t="s">
        <v>104</v>
      </c>
      <c r="B34" s="200" t="s">
        <v>105</v>
      </c>
      <c r="C34" s="297">
        <v>42682</v>
      </c>
      <c r="D34" s="16"/>
      <c r="E34" s="16"/>
      <c r="F34" s="19"/>
      <c r="G34" s="18"/>
      <c r="H34" s="163"/>
      <c r="I34" s="107"/>
      <c r="J34" s="29"/>
      <c r="K34" s="240"/>
      <c r="L34" s="253"/>
    </row>
    <row r="35" spans="1:18" x14ac:dyDescent="0.2">
      <c r="A35" s="254" t="s">
        <v>142</v>
      </c>
      <c r="B35" s="55" t="s">
        <v>143</v>
      </c>
      <c r="C35" s="297">
        <v>42682</v>
      </c>
      <c r="D35" s="16"/>
      <c r="E35" s="16"/>
      <c r="F35" s="19"/>
      <c r="G35" s="18"/>
      <c r="H35" s="163"/>
      <c r="I35" s="107"/>
      <c r="K35" s="240"/>
      <c r="L35" s="253"/>
    </row>
    <row r="36" spans="1:18" x14ac:dyDescent="0.2">
      <c r="A36" s="255" t="s">
        <v>108</v>
      </c>
      <c r="B36" s="482" t="s">
        <v>109</v>
      </c>
      <c r="C36" s="348">
        <v>42682</v>
      </c>
      <c r="D36" s="81"/>
      <c r="E36" s="81"/>
      <c r="F36" s="82"/>
      <c r="G36" s="83"/>
      <c r="H36" s="224"/>
      <c r="I36" s="108"/>
      <c r="J36" s="225"/>
      <c r="K36" s="256"/>
      <c r="L36" s="257"/>
      <c r="R36" s="354"/>
    </row>
    <row r="37" spans="1:18" x14ac:dyDescent="0.2">
      <c r="A37" s="250" t="s">
        <v>116</v>
      </c>
      <c r="B37" s="199" t="s">
        <v>117</v>
      </c>
      <c r="C37" s="345">
        <v>42837</v>
      </c>
      <c r="D37" s="16"/>
      <c r="E37" s="16"/>
      <c r="F37" s="19"/>
      <c r="G37" s="18"/>
      <c r="H37" s="163"/>
      <c r="I37" s="107"/>
      <c r="J37" s="29"/>
      <c r="K37" s="240"/>
      <c r="L37" s="253"/>
      <c r="R37" s="354"/>
    </row>
    <row r="38" spans="1:18" x14ac:dyDescent="0.2">
      <c r="A38" s="254" t="s">
        <v>139</v>
      </c>
      <c r="B38" s="54" t="s">
        <v>315</v>
      </c>
      <c r="C38" s="297">
        <v>42837</v>
      </c>
      <c r="D38" s="16">
        <v>8.35</v>
      </c>
      <c r="E38" s="16">
        <v>11.28</v>
      </c>
      <c r="F38" s="19">
        <v>8.6999999999999993</v>
      </c>
      <c r="G38" s="18">
        <v>0.46</v>
      </c>
      <c r="H38" s="163">
        <v>0.29899999999999999</v>
      </c>
      <c r="I38" s="107">
        <v>0.8</v>
      </c>
      <c r="J38" s="29">
        <v>1.46</v>
      </c>
      <c r="K38" s="240">
        <f t="shared" ref="K38:K42" si="1">J38/I38</f>
        <v>1.825</v>
      </c>
      <c r="L38" s="253" t="s">
        <v>317</v>
      </c>
      <c r="R38" s="354"/>
    </row>
    <row r="39" spans="1:18" x14ac:dyDescent="0.2">
      <c r="A39" s="254" t="s">
        <v>137</v>
      </c>
      <c r="B39" s="200" t="s">
        <v>138</v>
      </c>
      <c r="C39" s="297">
        <v>42837</v>
      </c>
      <c r="D39" s="16">
        <v>8.3699999999999992</v>
      </c>
      <c r="E39" s="16">
        <v>9.85</v>
      </c>
      <c r="F39" s="19">
        <v>9.4</v>
      </c>
      <c r="G39" s="18">
        <v>0.45800000000000002</v>
      </c>
      <c r="H39" s="175">
        <v>0.29799999999999999</v>
      </c>
      <c r="I39" s="107">
        <v>0.79</v>
      </c>
      <c r="J39" s="29">
        <v>1.39</v>
      </c>
      <c r="K39" s="240">
        <f t="shared" si="1"/>
        <v>1.7594936708860758</v>
      </c>
      <c r="L39" s="253" t="s">
        <v>317</v>
      </c>
      <c r="R39" s="354"/>
    </row>
    <row r="40" spans="1:18" x14ac:dyDescent="0.2">
      <c r="A40" s="254" t="s">
        <v>124</v>
      </c>
      <c r="B40" s="200" t="s">
        <v>125</v>
      </c>
      <c r="C40" s="297">
        <v>42837</v>
      </c>
      <c r="D40" s="16"/>
      <c r="E40" s="16"/>
      <c r="F40" s="19"/>
      <c r="G40" s="18"/>
      <c r="H40" s="163"/>
      <c r="I40" s="107"/>
      <c r="J40" s="29"/>
      <c r="K40" s="240"/>
      <c r="L40" s="253"/>
      <c r="R40" s="354"/>
    </row>
    <row r="41" spans="1:18" x14ac:dyDescent="0.2">
      <c r="A41" s="254" t="s">
        <v>104</v>
      </c>
      <c r="B41" s="200" t="s">
        <v>105</v>
      </c>
      <c r="C41" s="297">
        <v>42837</v>
      </c>
      <c r="D41" s="16"/>
      <c r="E41" s="16"/>
      <c r="F41" s="19"/>
      <c r="G41" s="18"/>
      <c r="H41" s="163"/>
      <c r="I41" s="107"/>
      <c r="J41" s="29"/>
      <c r="K41" s="240"/>
      <c r="L41" s="253"/>
      <c r="R41" s="354"/>
    </row>
    <row r="42" spans="1:18" x14ac:dyDescent="0.2">
      <c r="A42" s="254" t="s">
        <v>142</v>
      </c>
      <c r="B42" s="55" t="s">
        <v>143</v>
      </c>
      <c r="C42" s="297">
        <v>42837</v>
      </c>
      <c r="D42" s="16">
        <v>8.36</v>
      </c>
      <c r="E42" s="16">
        <v>11.85</v>
      </c>
      <c r="F42" s="19">
        <v>9.6</v>
      </c>
      <c r="G42" s="18">
        <v>0.45900000000000002</v>
      </c>
      <c r="H42" s="163">
        <v>0.29799999999999999</v>
      </c>
      <c r="I42" s="107">
        <v>0.76</v>
      </c>
      <c r="J42" s="29">
        <v>1.4</v>
      </c>
      <c r="K42" s="240">
        <f t="shared" si="1"/>
        <v>1.8421052631578947</v>
      </c>
      <c r="L42" s="253" t="s">
        <v>317</v>
      </c>
      <c r="R42" s="354"/>
    </row>
    <row r="43" spans="1:18" x14ac:dyDescent="0.2">
      <c r="A43" s="255" t="s">
        <v>108</v>
      </c>
      <c r="B43" s="482" t="s">
        <v>109</v>
      </c>
      <c r="C43" s="348">
        <v>42837</v>
      </c>
      <c r="D43" s="16"/>
      <c r="E43" s="16"/>
      <c r="F43" s="19"/>
      <c r="G43" s="18"/>
      <c r="H43" s="163"/>
      <c r="I43" s="107"/>
      <c r="J43" s="29"/>
      <c r="K43" s="240"/>
      <c r="L43" s="253"/>
      <c r="R43" s="354"/>
    </row>
    <row r="44" spans="1:18" x14ac:dyDescent="0.2">
      <c r="A44" s="250" t="s">
        <v>116</v>
      </c>
      <c r="B44" s="199" t="s">
        <v>117</v>
      </c>
      <c r="C44" s="345">
        <v>42864</v>
      </c>
      <c r="D44" s="282">
        <v>8.8699999999999992</v>
      </c>
      <c r="E44" s="282">
        <v>10.62</v>
      </c>
      <c r="F44" s="282">
        <v>13.5</v>
      </c>
      <c r="G44" s="282">
        <v>0.45400000000000001</v>
      </c>
      <c r="H44" s="351">
        <v>0.29499999999999998</v>
      </c>
      <c r="I44" s="364">
        <v>2.4300000000000002</v>
      </c>
      <c r="J44" s="366">
        <v>3.16</v>
      </c>
      <c r="K44" s="259">
        <f>J44/I44</f>
        <v>1.3004115226337449</v>
      </c>
      <c r="L44" s="252" t="s">
        <v>317</v>
      </c>
    </row>
    <row r="45" spans="1:18" x14ac:dyDescent="0.2">
      <c r="A45" s="254" t="s">
        <v>139</v>
      </c>
      <c r="B45" s="200" t="s">
        <v>315</v>
      </c>
      <c r="C45" s="297">
        <v>42864</v>
      </c>
      <c r="D45" s="77">
        <v>9.02</v>
      </c>
      <c r="E45" s="3">
        <v>11.92</v>
      </c>
      <c r="F45" s="3">
        <v>11.6</v>
      </c>
      <c r="G45" s="18">
        <v>0.439</v>
      </c>
      <c r="H45" s="18">
        <v>0.28399999999999997</v>
      </c>
      <c r="I45" s="337">
        <v>2.56</v>
      </c>
      <c r="J45" s="29">
        <v>2.17</v>
      </c>
      <c r="K45" s="240">
        <f>J45/I45</f>
        <v>0.84765625</v>
      </c>
      <c r="L45" s="253" t="s">
        <v>317</v>
      </c>
    </row>
    <row r="46" spans="1:18" x14ac:dyDescent="0.2">
      <c r="A46" s="254" t="s">
        <v>137</v>
      </c>
      <c r="B46" s="200" t="s">
        <v>138</v>
      </c>
      <c r="C46" s="297">
        <v>42864</v>
      </c>
      <c r="D46" s="77">
        <v>9.01</v>
      </c>
      <c r="E46" s="3">
        <v>11.44</v>
      </c>
      <c r="F46" s="3">
        <v>12.6</v>
      </c>
      <c r="G46" s="18">
        <v>0.435</v>
      </c>
      <c r="H46" s="18">
        <v>0.28299999999999997</v>
      </c>
      <c r="I46" s="337">
        <v>2.64</v>
      </c>
      <c r="J46" s="29">
        <v>2.57</v>
      </c>
      <c r="K46" s="240">
        <f>J46/I46</f>
        <v>0.9734848484848484</v>
      </c>
      <c r="L46" s="253" t="s">
        <v>317</v>
      </c>
    </row>
    <row r="47" spans="1:18" x14ac:dyDescent="0.2">
      <c r="A47" s="254" t="s">
        <v>124</v>
      </c>
      <c r="B47" s="200" t="s">
        <v>125</v>
      </c>
      <c r="C47" s="297">
        <v>42864</v>
      </c>
      <c r="D47" s="3">
        <v>8.93</v>
      </c>
      <c r="E47" s="3">
        <v>11.19</v>
      </c>
      <c r="F47" s="19">
        <v>14</v>
      </c>
      <c r="G47" s="18">
        <v>0.438</v>
      </c>
      <c r="H47" s="18">
        <v>0.28499999999999998</v>
      </c>
      <c r="I47" s="337">
        <v>2.46</v>
      </c>
      <c r="J47" s="338">
        <v>1.19</v>
      </c>
      <c r="K47" s="240">
        <f t="shared" ref="K47:K49" si="2">J47/I47</f>
        <v>0.48373983739837395</v>
      </c>
      <c r="L47" s="253" t="s">
        <v>317</v>
      </c>
    </row>
    <row r="48" spans="1:18" x14ac:dyDescent="0.2">
      <c r="A48" s="254" t="s">
        <v>104</v>
      </c>
      <c r="B48" s="200" t="s">
        <v>105</v>
      </c>
      <c r="C48" s="297">
        <v>42864</v>
      </c>
      <c r="D48" s="3">
        <v>8.9700000000000006</v>
      </c>
      <c r="E48" s="3">
        <v>10.51</v>
      </c>
      <c r="F48" s="3">
        <v>16.100000000000001</v>
      </c>
      <c r="G48" s="18">
        <v>0.443</v>
      </c>
      <c r="H48" s="18">
        <v>0.28799999999999998</v>
      </c>
      <c r="I48" s="337">
        <v>2.2799999999999998</v>
      </c>
      <c r="J48" s="338">
        <v>1.23</v>
      </c>
      <c r="K48" s="240">
        <f t="shared" si="2"/>
        <v>0.53947368421052633</v>
      </c>
      <c r="L48" s="253" t="s">
        <v>317</v>
      </c>
    </row>
    <row r="49" spans="1:25" x14ac:dyDescent="0.2">
      <c r="A49" s="254" t="s">
        <v>142</v>
      </c>
      <c r="B49" s="49" t="s">
        <v>143</v>
      </c>
      <c r="C49" s="297">
        <v>42864</v>
      </c>
      <c r="D49" s="77">
        <v>9</v>
      </c>
      <c r="E49" s="3">
        <v>11.89</v>
      </c>
      <c r="F49" s="3">
        <v>12.5</v>
      </c>
      <c r="G49" s="18">
        <v>0.439</v>
      </c>
      <c r="H49" s="18">
        <v>0.28499999999999998</v>
      </c>
      <c r="I49" s="337">
        <v>2.52</v>
      </c>
      <c r="J49" s="29">
        <v>1.53</v>
      </c>
      <c r="K49" s="240">
        <f t="shared" si="2"/>
        <v>0.6071428571428571</v>
      </c>
      <c r="L49" s="253" t="s">
        <v>317</v>
      </c>
    </row>
    <row r="50" spans="1:25" x14ac:dyDescent="0.2">
      <c r="A50" s="255" t="s">
        <v>108</v>
      </c>
      <c r="B50" s="482" t="s">
        <v>109</v>
      </c>
      <c r="C50" s="348">
        <v>42864</v>
      </c>
      <c r="D50" s="65">
        <v>8.3699999999999992</v>
      </c>
      <c r="E50" s="65">
        <v>9.5399999999999991</v>
      </c>
      <c r="F50" s="65">
        <v>9.3000000000000007</v>
      </c>
      <c r="G50" s="65">
        <v>0.58099999999999996</v>
      </c>
      <c r="H50" s="406">
        <v>0.379</v>
      </c>
      <c r="I50" s="365">
        <v>0.28999999999999998</v>
      </c>
      <c r="J50" s="367">
        <v>0.93</v>
      </c>
      <c r="K50" s="256">
        <f t="shared" ref="K50:K57" si="3">J50/I50</f>
        <v>3.2068965517241383</v>
      </c>
      <c r="L50" s="257" t="s">
        <v>317</v>
      </c>
    </row>
    <row r="51" spans="1:25" x14ac:dyDescent="0.2">
      <c r="A51" s="250" t="s">
        <v>116</v>
      </c>
      <c r="B51" s="199" t="s">
        <v>117</v>
      </c>
      <c r="C51" s="355">
        <v>42899</v>
      </c>
      <c r="D51" s="352">
        <v>9.01</v>
      </c>
      <c r="E51" s="188">
        <v>13</v>
      </c>
      <c r="F51" s="282">
        <v>22.9</v>
      </c>
      <c r="G51" s="282">
        <v>0.41699999999999998</v>
      </c>
      <c r="H51" s="190">
        <v>0.27100000000000002</v>
      </c>
      <c r="I51" s="193">
        <v>0.27</v>
      </c>
      <c r="J51" s="191">
        <v>4.5</v>
      </c>
      <c r="K51" s="259">
        <f>J51/I51</f>
        <v>16.666666666666664</v>
      </c>
      <c r="L51" s="252" t="s">
        <v>314</v>
      </c>
    </row>
    <row r="52" spans="1:25" x14ac:dyDescent="0.2">
      <c r="A52" s="254" t="s">
        <v>139</v>
      </c>
      <c r="B52" s="54" t="s">
        <v>315</v>
      </c>
      <c r="C52" s="356">
        <v>42899</v>
      </c>
      <c r="D52" s="77">
        <v>8.85</v>
      </c>
      <c r="E52" s="3">
        <v>9.35</v>
      </c>
      <c r="F52" s="3">
        <v>23.8</v>
      </c>
      <c r="G52" s="3">
        <v>0.41699999999999998</v>
      </c>
      <c r="H52" s="18">
        <v>0.27100000000000002</v>
      </c>
      <c r="I52" s="107">
        <v>0.02</v>
      </c>
      <c r="J52" s="29">
        <v>0.15</v>
      </c>
      <c r="K52" s="240">
        <f t="shared" si="3"/>
        <v>7.5</v>
      </c>
      <c r="L52" s="253" t="s">
        <v>314</v>
      </c>
    </row>
    <row r="53" spans="1:25" x14ac:dyDescent="0.2">
      <c r="A53" s="254" t="s">
        <v>137</v>
      </c>
      <c r="B53" s="200" t="s">
        <v>138</v>
      </c>
      <c r="C53" s="356">
        <v>42899</v>
      </c>
      <c r="D53" s="77">
        <v>8.8800000000000008</v>
      </c>
      <c r="E53" s="3">
        <v>9.4600000000000009</v>
      </c>
      <c r="F53" s="3">
        <v>23.8</v>
      </c>
      <c r="G53" s="3">
        <v>0.41599999999999998</v>
      </c>
      <c r="H53" s="18">
        <v>0.27100000000000002</v>
      </c>
      <c r="I53" s="107">
        <v>0.02</v>
      </c>
      <c r="J53" s="29">
        <v>0.19</v>
      </c>
      <c r="K53" s="240">
        <f>J53/I53</f>
        <v>9.5</v>
      </c>
      <c r="L53" s="253" t="s">
        <v>314</v>
      </c>
      <c r="U53" s="387"/>
      <c r="V53" s="387"/>
      <c r="W53" s="387"/>
      <c r="X53" s="387"/>
      <c r="Y53" s="387"/>
    </row>
    <row r="54" spans="1:25" x14ac:dyDescent="0.2">
      <c r="A54" s="254" t="s">
        <v>124</v>
      </c>
      <c r="B54" s="200" t="s">
        <v>125</v>
      </c>
      <c r="C54" s="356">
        <v>42899</v>
      </c>
      <c r="D54" s="77">
        <v>8.92</v>
      </c>
      <c r="E54" s="3">
        <v>12.32</v>
      </c>
      <c r="F54" s="19">
        <v>23.2</v>
      </c>
      <c r="G54" s="3">
        <v>0.36399999999999999</v>
      </c>
      <c r="H54" s="18">
        <v>0.23699999999999999</v>
      </c>
      <c r="I54" s="107">
        <v>0.02</v>
      </c>
      <c r="J54" s="29">
        <v>0.83</v>
      </c>
      <c r="K54" s="240">
        <f t="shared" si="3"/>
        <v>41.5</v>
      </c>
      <c r="L54" s="253" t="s">
        <v>314</v>
      </c>
      <c r="U54" s="387"/>
      <c r="V54" s="387"/>
      <c r="W54" s="387"/>
      <c r="X54" s="387"/>
      <c r="Y54" s="387"/>
    </row>
    <row r="55" spans="1:25" x14ac:dyDescent="0.2">
      <c r="A55" s="254" t="s">
        <v>104</v>
      </c>
      <c r="B55" s="200" t="s">
        <v>105</v>
      </c>
      <c r="C55" s="356">
        <v>42899</v>
      </c>
      <c r="D55" s="3">
        <v>8.67</v>
      </c>
      <c r="E55" s="3">
        <v>11.73</v>
      </c>
      <c r="F55" s="3">
        <v>22.6</v>
      </c>
      <c r="G55" s="3">
        <v>0.47199999999999998</v>
      </c>
      <c r="H55" s="18">
        <v>0.308</v>
      </c>
      <c r="I55" s="337">
        <v>1.47</v>
      </c>
      <c r="J55" s="338">
        <v>27.37</v>
      </c>
      <c r="K55" s="240">
        <f t="shared" si="3"/>
        <v>18.61904761904762</v>
      </c>
      <c r="L55" s="253" t="s">
        <v>314</v>
      </c>
    </row>
    <row r="56" spans="1:25" x14ac:dyDescent="0.2">
      <c r="A56" s="254" t="s">
        <v>142</v>
      </c>
      <c r="B56" s="55" t="s">
        <v>143</v>
      </c>
      <c r="C56" s="356">
        <v>42899</v>
      </c>
      <c r="D56" s="3">
        <v>8.84</v>
      </c>
      <c r="E56" s="3">
        <v>9.44</v>
      </c>
      <c r="F56" s="3">
        <v>23.8</v>
      </c>
      <c r="G56" s="3">
        <v>0.41399999999999998</v>
      </c>
      <c r="H56" s="18">
        <v>0.26900000000000002</v>
      </c>
      <c r="I56" s="107">
        <v>0.02</v>
      </c>
      <c r="J56" s="29">
        <v>0.19</v>
      </c>
      <c r="K56" s="240">
        <f t="shared" si="3"/>
        <v>9.5</v>
      </c>
      <c r="L56" s="253" t="s">
        <v>314</v>
      </c>
    </row>
    <row r="57" spans="1:25" x14ac:dyDescent="0.2">
      <c r="A57" s="255" t="s">
        <v>108</v>
      </c>
      <c r="B57" s="482" t="s">
        <v>109</v>
      </c>
      <c r="C57" s="357">
        <v>42899</v>
      </c>
      <c r="D57" s="353">
        <v>8.4700000000000006</v>
      </c>
      <c r="E57" s="65">
        <v>7.91</v>
      </c>
      <c r="F57" s="65">
        <v>17.399999999999999</v>
      </c>
      <c r="G57" s="65">
        <v>0.64400000000000002</v>
      </c>
      <c r="H57" s="83">
        <v>0.42</v>
      </c>
      <c r="I57" s="108">
        <v>0.03</v>
      </c>
      <c r="J57" s="225">
        <v>0.79</v>
      </c>
      <c r="K57" s="256">
        <f t="shared" si="3"/>
        <v>26.333333333333336</v>
      </c>
      <c r="L57" s="257" t="s">
        <v>314</v>
      </c>
    </row>
    <row r="58" spans="1:25" x14ac:dyDescent="0.2">
      <c r="A58" s="278" t="s">
        <v>116</v>
      </c>
      <c r="B58" s="199" t="s">
        <v>117</v>
      </c>
      <c r="C58" s="345">
        <v>42913</v>
      </c>
      <c r="D58" s="352">
        <v>8.74</v>
      </c>
      <c r="E58" s="188">
        <v>10.7</v>
      </c>
      <c r="F58" s="188">
        <v>20</v>
      </c>
      <c r="G58" s="190">
        <v>0.41599999999999998</v>
      </c>
      <c r="H58" s="190">
        <v>0.27100000000000002</v>
      </c>
      <c r="I58" s="193">
        <v>0.02</v>
      </c>
      <c r="J58" s="191">
        <v>1.04</v>
      </c>
      <c r="K58" s="251">
        <f>J58/I58</f>
        <v>52</v>
      </c>
      <c r="L58" s="252" t="s">
        <v>314</v>
      </c>
    </row>
    <row r="59" spans="1:25" x14ac:dyDescent="0.2">
      <c r="A59" s="279" t="s">
        <v>139</v>
      </c>
      <c r="B59" s="200" t="s">
        <v>315</v>
      </c>
      <c r="C59" s="297">
        <v>42913</v>
      </c>
      <c r="D59" s="77">
        <v>8.7799999999999994</v>
      </c>
      <c r="E59" s="16">
        <v>8.7799999999999994</v>
      </c>
      <c r="F59" s="16">
        <v>21</v>
      </c>
      <c r="G59" s="18">
        <v>0.41599999999999998</v>
      </c>
      <c r="H59" s="18">
        <v>0.27</v>
      </c>
      <c r="I59" s="341">
        <v>0</v>
      </c>
      <c r="J59" s="29">
        <v>0.55000000000000004</v>
      </c>
      <c r="K59" s="342" t="s">
        <v>316</v>
      </c>
      <c r="L59" s="253" t="s">
        <v>314</v>
      </c>
    </row>
    <row r="60" spans="1:25" x14ac:dyDescent="0.2">
      <c r="A60" s="279" t="s">
        <v>137</v>
      </c>
      <c r="B60" s="200" t="s">
        <v>138</v>
      </c>
      <c r="C60" s="297">
        <v>42913</v>
      </c>
      <c r="D60" s="77">
        <v>8.77</v>
      </c>
      <c r="E60" s="16">
        <v>9.4499999999999993</v>
      </c>
      <c r="F60" s="16">
        <v>21</v>
      </c>
      <c r="G60" s="18">
        <v>0.41599999999999998</v>
      </c>
      <c r="H60" s="18">
        <v>0.27</v>
      </c>
      <c r="I60" s="341">
        <v>0</v>
      </c>
      <c r="J60" s="29">
        <v>0.43</v>
      </c>
      <c r="K60" s="342" t="s">
        <v>316</v>
      </c>
      <c r="L60" s="253" t="s">
        <v>314</v>
      </c>
    </row>
    <row r="61" spans="1:25" x14ac:dyDescent="0.2">
      <c r="A61" s="279" t="s">
        <v>124</v>
      </c>
      <c r="B61" s="200" t="s">
        <v>125</v>
      </c>
      <c r="C61" s="297">
        <v>42913</v>
      </c>
      <c r="D61" s="77">
        <v>9</v>
      </c>
      <c r="E61" s="16">
        <v>12.86</v>
      </c>
      <c r="F61" s="16">
        <v>20.100000000000001</v>
      </c>
      <c r="G61" s="18">
        <v>0.39500000000000002</v>
      </c>
      <c r="H61" s="18">
        <v>0.25800000000000001</v>
      </c>
      <c r="I61" s="341">
        <v>0</v>
      </c>
      <c r="J61" s="29">
        <v>0.86</v>
      </c>
      <c r="K61" s="342" t="s">
        <v>316</v>
      </c>
      <c r="L61" s="253" t="s">
        <v>314</v>
      </c>
    </row>
    <row r="62" spans="1:25" x14ac:dyDescent="0.2">
      <c r="A62" s="279" t="s">
        <v>104</v>
      </c>
      <c r="B62" s="200" t="s">
        <v>105</v>
      </c>
      <c r="C62" s="297">
        <v>42913</v>
      </c>
      <c r="D62" s="16">
        <v>8.92</v>
      </c>
      <c r="E62" s="16">
        <v>12.44</v>
      </c>
      <c r="F62" s="16">
        <v>21.2</v>
      </c>
      <c r="G62" s="18">
        <v>0.41399999999999998</v>
      </c>
      <c r="H62" s="18">
        <v>0.27100000000000002</v>
      </c>
      <c r="I62" s="341">
        <v>0</v>
      </c>
      <c r="J62" s="29">
        <v>0.81</v>
      </c>
      <c r="K62" s="342" t="s">
        <v>316</v>
      </c>
      <c r="L62" s="253" t="s">
        <v>314</v>
      </c>
    </row>
    <row r="63" spans="1:25" x14ac:dyDescent="0.2">
      <c r="A63" s="279" t="s">
        <v>142</v>
      </c>
      <c r="B63" s="49" t="s">
        <v>143</v>
      </c>
      <c r="C63" s="297">
        <v>42913</v>
      </c>
      <c r="D63" s="16">
        <v>8.73</v>
      </c>
      <c r="E63" s="16">
        <v>8.7100000000000009</v>
      </c>
      <c r="F63" s="16">
        <v>21.4</v>
      </c>
      <c r="G63" s="18">
        <v>0.41499999999999998</v>
      </c>
      <c r="H63" s="18">
        <v>0.27</v>
      </c>
      <c r="I63" s="107">
        <v>0.02</v>
      </c>
      <c r="J63" s="29">
        <v>0.35</v>
      </c>
      <c r="K63" s="239">
        <f>J63/I63</f>
        <v>17.5</v>
      </c>
      <c r="L63" s="253" t="s">
        <v>314</v>
      </c>
    </row>
    <row r="64" spans="1:25" x14ac:dyDescent="0.2">
      <c r="A64" s="280" t="s">
        <v>108</v>
      </c>
      <c r="B64" s="482" t="s">
        <v>109</v>
      </c>
      <c r="C64" s="348">
        <v>42913</v>
      </c>
      <c r="D64" s="353">
        <v>8.66</v>
      </c>
      <c r="E64" s="81">
        <v>8</v>
      </c>
      <c r="F64" s="81">
        <v>19</v>
      </c>
      <c r="G64" s="83">
        <v>0.42</v>
      </c>
      <c r="H64" s="83">
        <v>0.27400000000000002</v>
      </c>
      <c r="I64" s="108">
        <v>0.06</v>
      </c>
      <c r="J64" s="225">
        <v>0.74</v>
      </c>
      <c r="K64" s="277">
        <f>J64/I64</f>
        <v>12.333333333333334</v>
      </c>
      <c r="L64" s="257" t="s">
        <v>314</v>
      </c>
    </row>
    <row r="65" spans="1:12" x14ac:dyDescent="0.2">
      <c r="A65" s="278" t="s">
        <v>116</v>
      </c>
      <c r="B65" s="199" t="s">
        <v>117</v>
      </c>
      <c r="C65" s="345">
        <v>42926</v>
      </c>
      <c r="D65" s="352">
        <v>9.0299999999999994</v>
      </c>
      <c r="E65" s="188">
        <v>9.8000000000000007</v>
      </c>
      <c r="F65" s="188">
        <v>24.2</v>
      </c>
      <c r="G65" s="190">
        <v>0.44</v>
      </c>
      <c r="H65" s="190">
        <v>0.28599999999999998</v>
      </c>
      <c r="I65" s="193">
        <v>0.1</v>
      </c>
      <c r="J65" s="191">
        <v>1.51</v>
      </c>
      <c r="K65" s="251">
        <f>J65/I65</f>
        <v>15.1</v>
      </c>
      <c r="L65" s="252" t="s">
        <v>314</v>
      </c>
    </row>
    <row r="66" spans="1:12" x14ac:dyDescent="0.2">
      <c r="A66" s="279" t="s">
        <v>139</v>
      </c>
      <c r="B66" s="200" t="s">
        <v>315</v>
      </c>
      <c r="C66" s="297">
        <v>42926</v>
      </c>
      <c r="D66" s="77">
        <v>8.89</v>
      </c>
      <c r="E66" s="77">
        <v>10.44</v>
      </c>
      <c r="F66" s="77">
        <v>23.8</v>
      </c>
      <c r="G66" s="20"/>
      <c r="H66" s="175"/>
      <c r="I66" s="107">
        <v>7.0000000000000007E-2</v>
      </c>
      <c r="J66" s="29">
        <v>1.33</v>
      </c>
      <c r="K66" s="239">
        <f t="shared" ref="K66:K71" si="4">J66/I66</f>
        <v>19</v>
      </c>
      <c r="L66" s="253" t="s">
        <v>314</v>
      </c>
    </row>
    <row r="67" spans="1:12" x14ac:dyDescent="0.2">
      <c r="A67" s="279" t="s">
        <v>137</v>
      </c>
      <c r="B67" s="200" t="s">
        <v>138</v>
      </c>
      <c r="C67" s="297">
        <v>42926</v>
      </c>
      <c r="D67" s="77">
        <v>8.99</v>
      </c>
      <c r="E67" s="16">
        <v>10.33</v>
      </c>
      <c r="F67" s="16">
        <v>23.9</v>
      </c>
      <c r="G67" s="18">
        <v>0.438</v>
      </c>
      <c r="H67" s="18">
        <v>0.28399999999999997</v>
      </c>
      <c r="I67" s="107">
        <v>0.02</v>
      </c>
      <c r="J67" s="29">
        <v>0.79</v>
      </c>
      <c r="K67" s="239">
        <f t="shared" si="4"/>
        <v>39.5</v>
      </c>
      <c r="L67" s="253" t="s">
        <v>314</v>
      </c>
    </row>
    <row r="68" spans="1:12" x14ac:dyDescent="0.2">
      <c r="A68" s="279" t="s">
        <v>124</v>
      </c>
      <c r="B68" s="200" t="s">
        <v>125</v>
      </c>
      <c r="C68" s="297">
        <v>42926</v>
      </c>
      <c r="D68" s="77">
        <v>8.84</v>
      </c>
      <c r="E68" s="16">
        <v>12.83</v>
      </c>
      <c r="F68" s="16">
        <v>24.2</v>
      </c>
      <c r="G68" s="18">
        <v>0.41399999999999998</v>
      </c>
      <c r="H68" s="18">
        <v>0.26900000000000002</v>
      </c>
      <c r="I68" s="107">
        <v>7.0000000000000007E-2</v>
      </c>
      <c r="J68" s="29">
        <v>1.51</v>
      </c>
      <c r="K68" s="239">
        <f t="shared" si="4"/>
        <v>21.571428571428569</v>
      </c>
      <c r="L68" s="253" t="s">
        <v>314</v>
      </c>
    </row>
    <row r="69" spans="1:12" x14ac:dyDescent="0.2">
      <c r="A69" s="279" t="s">
        <v>104</v>
      </c>
      <c r="B69" s="200" t="s">
        <v>105</v>
      </c>
      <c r="C69" s="297">
        <v>42926</v>
      </c>
      <c r="D69" s="16">
        <v>9.0299999999999994</v>
      </c>
      <c r="E69" s="16">
        <v>11.52</v>
      </c>
      <c r="F69" s="16">
        <v>24.3</v>
      </c>
      <c r="G69" s="18">
        <v>0.41599999999999998</v>
      </c>
      <c r="H69" s="18">
        <v>0.27100000000000002</v>
      </c>
      <c r="I69" s="107">
        <v>0.16</v>
      </c>
      <c r="J69" s="29">
        <v>2.31</v>
      </c>
      <c r="K69" s="239">
        <f t="shared" si="4"/>
        <v>14.4375</v>
      </c>
      <c r="L69" s="253" t="s">
        <v>314</v>
      </c>
    </row>
    <row r="70" spans="1:12" x14ac:dyDescent="0.2">
      <c r="A70" s="279" t="s">
        <v>142</v>
      </c>
      <c r="B70" s="49" t="s">
        <v>143</v>
      </c>
      <c r="C70" s="297">
        <v>42926</v>
      </c>
      <c r="D70" s="16">
        <v>8.8800000000000008</v>
      </c>
      <c r="E70" s="16">
        <v>10.29</v>
      </c>
      <c r="F70" s="16">
        <v>23.9</v>
      </c>
      <c r="G70" s="18">
        <v>0.437</v>
      </c>
      <c r="H70" s="18">
        <v>0.28299999999999997</v>
      </c>
      <c r="I70" s="107">
        <v>0.03</v>
      </c>
      <c r="J70" s="29">
        <v>1.27</v>
      </c>
      <c r="K70" s="239">
        <f t="shared" si="4"/>
        <v>42.333333333333336</v>
      </c>
      <c r="L70" s="253" t="s">
        <v>314</v>
      </c>
    </row>
    <row r="71" spans="1:12" x14ac:dyDescent="0.2">
      <c r="A71" s="280" t="s">
        <v>108</v>
      </c>
      <c r="B71" s="482" t="s">
        <v>109</v>
      </c>
      <c r="C71" s="348">
        <v>42926</v>
      </c>
      <c r="D71" s="353">
        <v>8.64</v>
      </c>
      <c r="E71" s="81">
        <v>9.02</v>
      </c>
      <c r="F71" s="81">
        <v>22.1</v>
      </c>
      <c r="G71" s="83">
        <v>0.438</v>
      </c>
      <c r="H71" s="83">
        <v>0.28999999999999998</v>
      </c>
      <c r="I71" s="108">
        <v>0.02</v>
      </c>
      <c r="J71" s="225">
        <v>1.38</v>
      </c>
      <c r="K71" s="277">
        <f t="shared" si="4"/>
        <v>69</v>
      </c>
      <c r="L71" s="257" t="s">
        <v>314</v>
      </c>
    </row>
    <row r="72" spans="1:12" x14ac:dyDescent="0.2">
      <c r="A72" s="278" t="s">
        <v>116</v>
      </c>
      <c r="B72" s="199" t="s">
        <v>117</v>
      </c>
      <c r="C72" s="297">
        <v>42941</v>
      </c>
      <c r="D72" s="352">
        <v>8.76</v>
      </c>
      <c r="E72" s="352">
        <v>11.25</v>
      </c>
      <c r="F72" s="352">
        <v>27.1</v>
      </c>
      <c r="G72" s="405">
        <v>0.42899999999999999</v>
      </c>
      <c r="H72" s="405">
        <v>0.27900000000000003</v>
      </c>
      <c r="I72" s="193">
        <v>0.19</v>
      </c>
      <c r="J72" s="191">
        <v>1.57</v>
      </c>
      <c r="K72" s="251">
        <f t="shared" ref="K72:K79" si="5">J72/I72</f>
        <v>8.2631578947368425</v>
      </c>
      <c r="L72" s="252" t="s">
        <v>314</v>
      </c>
    </row>
    <row r="73" spans="1:12" x14ac:dyDescent="0.2">
      <c r="A73" s="279" t="s">
        <v>139</v>
      </c>
      <c r="B73" s="200" t="s">
        <v>315</v>
      </c>
      <c r="C73" s="297">
        <v>42941</v>
      </c>
      <c r="D73" s="77">
        <v>8.8800000000000008</v>
      </c>
      <c r="E73" s="77">
        <v>11.68</v>
      </c>
      <c r="F73" s="77">
        <v>25</v>
      </c>
      <c r="G73" s="20"/>
      <c r="H73" s="175"/>
      <c r="I73" s="107">
        <v>0.05</v>
      </c>
      <c r="J73" s="29">
        <v>0.61</v>
      </c>
      <c r="K73" s="239">
        <f t="shared" si="5"/>
        <v>12.2</v>
      </c>
      <c r="L73" s="253" t="s">
        <v>314</v>
      </c>
    </row>
    <row r="74" spans="1:12" x14ac:dyDescent="0.2">
      <c r="A74" s="279" t="s">
        <v>137</v>
      </c>
      <c r="B74" s="200" t="s">
        <v>138</v>
      </c>
      <c r="C74" s="297">
        <v>42941</v>
      </c>
      <c r="D74" s="77">
        <v>8.85</v>
      </c>
      <c r="E74" s="77">
        <v>11.37</v>
      </c>
      <c r="F74" s="77">
        <v>24.4</v>
      </c>
      <c r="G74" s="175"/>
      <c r="H74" s="175"/>
      <c r="I74" s="107">
        <v>0.01</v>
      </c>
      <c r="J74" s="29">
        <v>0.47</v>
      </c>
      <c r="K74" s="239">
        <f t="shared" si="5"/>
        <v>46.999999999999993</v>
      </c>
      <c r="L74" s="253" t="s">
        <v>314</v>
      </c>
    </row>
    <row r="75" spans="1:12" x14ac:dyDescent="0.2">
      <c r="A75" s="279" t="s">
        <v>124</v>
      </c>
      <c r="B75" s="200" t="s">
        <v>125</v>
      </c>
      <c r="C75" s="297">
        <v>42941</v>
      </c>
      <c r="D75" s="77">
        <v>8.35</v>
      </c>
      <c r="E75" s="77">
        <v>8.3699999999999992</v>
      </c>
      <c r="F75" s="77">
        <v>22.6</v>
      </c>
      <c r="G75" s="175">
        <v>0.47899999999999998</v>
      </c>
      <c r="H75" s="175">
        <v>0.31</v>
      </c>
      <c r="I75" s="107">
        <v>0.02</v>
      </c>
      <c r="J75" s="29">
        <v>0.9</v>
      </c>
      <c r="K75" s="239">
        <f t="shared" si="5"/>
        <v>45</v>
      </c>
      <c r="L75" s="253" t="s">
        <v>314</v>
      </c>
    </row>
    <row r="76" spans="1:12" x14ac:dyDescent="0.2">
      <c r="A76" s="279" t="s">
        <v>104</v>
      </c>
      <c r="B76" s="200" t="s">
        <v>105</v>
      </c>
      <c r="C76" s="297">
        <v>42941</v>
      </c>
      <c r="D76" s="77">
        <v>8.6</v>
      </c>
      <c r="E76" s="77">
        <v>11.99</v>
      </c>
      <c r="F76" s="77">
        <v>26.5</v>
      </c>
      <c r="G76" s="175">
        <v>0.47399999999999998</v>
      </c>
      <c r="H76" s="175">
        <v>0.31</v>
      </c>
      <c r="I76" s="107">
        <v>0.02</v>
      </c>
      <c r="J76" s="29">
        <v>1.1499999999999999</v>
      </c>
      <c r="K76" s="239">
        <f t="shared" si="5"/>
        <v>57.499999999999993</v>
      </c>
      <c r="L76" s="253" t="s">
        <v>314</v>
      </c>
    </row>
    <row r="77" spans="1:12" x14ac:dyDescent="0.2">
      <c r="A77" s="279" t="s">
        <v>142</v>
      </c>
      <c r="B77" s="49" t="s">
        <v>143</v>
      </c>
      <c r="C77" s="297">
        <v>42941</v>
      </c>
      <c r="D77" s="77">
        <v>8.8800000000000008</v>
      </c>
      <c r="E77" s="77">
        <v>11.95</v>
      </c>
      <c r="F77" s="77">
        <v>24.9</v>
      </c>
      <c r="G77" s="175">
        <v>0.41899999999999998</v>
      </c>
      <c r="H77" s="175">
        <v>0.27200000000000002</v>
      </c>
      <c r="I77" s="107">
        <v>0.03</v>
      </c>
      <c r="J77" s="29">
        <v>0.49</v>
      </c>
      <c r="K77" s="239">
        <f t="shared" si="5"/>
        <v>16.333333333333332</v>
      </c>
      <c r="L77" s="253" t="s">
        <v>314</v>
      </c>
    </row>
    <row r="78" spans="1:12" x14ac:dyDescent="0.2">
      <c r="A78" s="280" t="s">
        <v>108</v>
      </c>
      <c r="B78" s="482" t="s">
        <v>109</v>
      </c>
      <c r="C78" s="348">
        <v>42941</v>
      </c>
      <c r="D78" s="353">
        <v>8.33</v>
      </c>
      <c r="E78" s="353">
        <v>11.15</v>
      </c>
      <c r="F78" s="353">
        <v>19.8</v>
      </c>
      <c r="G78" s="406">
        <v>0.42099999999999999</v>
      </c>
      <c r="H78" s="406">
        <v>0.27600000000000002</v>
      </c>
      <c r="I78" s="108">
        <v>0.03</v>
      </c>
      <c r="J78" s="225">
        <v>0.03</v>
      </c>
      <c r="K78" s="277">
        <f t="shared" si="5"/>
        <v>1</v>
      </c>
      <c r="L78" s="257" t="s">
        <v>317</v>
      </c>
    </row>
    <row r="79" spans="1:12" x14ac:dyDescent="0.2">
      <c r="A79" s="278" t="s">
        <v>116</v>
      </c>
      <c r="B79" s="199" t="s">
        <v>117</v>
      </c>
      <c r="C79" s="345">
        <v>42948</v>
      </c>
      <c r="D79" s="282">
        <v>8.84</v>
      </c>
      <c r="E79" s="282">
        <v>9.44</v>
      </c>
      <c r="F79" s="282">
        <v>26.1</v>
      </c>
      <c r="G79" s="282">
        <v>0.41599999999999998</v>
      </c>
      <c r="H79" s="190">
        <v>0.27</v>
      </c>
      <c r="I79" s="364">
        <v>7.0000000000000007E-2</v>
      </c>
      <c r="J79" s="366">
        <v>0.56999999999999995</v>
      </c>
      <c r="K79" s="251">
        <f t="shared" si="5"/>
        <v>8.1428571428571406</v>
      </c>
      <c r="L79" s="252" t="s">
        <v>314</v>
      </c>
    </row>
    <row r="80" spans="1:12" x14ac:dyDescent="0.2">
      <c r="A80" s="279" t="s">
        <v>139</v>
      </c>
      <c r="B80" s="200" t="s">
        <v>315</v>
      </c>
      <c r="C80" s="297">
        <v>42948</v>
      </c>
      <c r="D80" s="3">
        <v>8.83</v>
      </c>
      <c r="E80" s="3">
        <v>9.33</v>
      </c>
      <c r="F80" s="3">
        <v>25.5</v>
      </c>
      <c r="G80" s="3">
        <v>0.41599999999999998</v>
      </c>
      <c r="H80" s="175">
        <v>0.27</v>
      </c>
      <c r="I80" s="337">
        <v>0</v>
      </c>
      <c r="J80" s="338">
        <v>0.25</v>
      </c>
      <c r="K80" s="342" t="s">
        <v>316</v>
      </c>
      <c r="L80" s="253" t="s">
        <v>314</v>
      </c>
    </row>
    <row r="81" spans="1:16" x14ac:dyDescent="0.2">
      <c r="A81" s="279" t="s">
        <v>137</v>
      </c>
      <c r="B81" s="200" t="s">
        <v>138</v>
      </c>
      <c r="C81" s="297">
        <v>42948</v>
      </c>
      <c r="D81" s="3">
        <v>8.92</v>
      </c>
      <c r="E81" s="3">
        <v>9.5500000000000007</v>
      </c>
      <c r="F81" s="3">
        <v>25.6</v>
      </c>
      <c r="G81" s="3">
        <v>0.41699999999999998</v>
      </c>
      <c r="H81" s="18">
        <v>0.27100000000000002</v>
      </c>
      <c r="I81" s="337">
        <v>0</v>
      </c>
      <c r="J81" s="338">
        <v>0.46</v>
      </c>
      <c r="K81" s="342" t="s">
        <v>316</v>
      </c>
      <c r="L81" s="253" t="s">
        <v>314</v>
      </c>
    </row>
    <row r="82" spans="1:16" x14ac:dyDescent="0.2">
      <c r="A82" s="279" t="s">
        <v>124</v>
      </c>
      <c r="B82" s="200" t="s">
        <v>125</v>
      </c>
      <c r="C82" s="297">
        <v>42948</v>
      </c>
      <c r="D82" s="3">
        <v>9.2899999999999991</v>
      </c>
      <c r="E82" s="3">
        <v>13.81</v>
      </c>
      <c r="F82" s="3">
        <v>29.1</v>
      </c>
      <c r="G82" s="3">
        <v>0.36399999999999999</v>
      </c>
      <c r="H82" s="3">
        <v>0.23599999999999999</v>
      </c>
      <c r="I82" s="107">
        <v>4.1100000000000003</v>
      </c>
      <c r="J82" s="29">
        <v>25.11</v>
      </c>
      <c r="K82" s="239">
        <f t="shared" ref="K82:K101" si="6">J82/I82</f>
        <v>6.10948905109489</v>
      </c>
      <c r="L82" s="253" t="s">
        <v>314</v>
      </c>
      <c r="M82" s="343" t="s">
        <v>318</v>
      </c>
      <c r="N82" s="210"/>
      <c r="O82" s="210"/>
      <c r="P82" s="344" t="s">
        <v>319</v>
      </c>
    </row>
    <row r="83" spans="1:16" x14ac:dyDescent="0.2">
      <c r="A83" s="279" t="s">
        <v>104</v>
      </c>
      <c r="B83" s="200" t="s">
        <v>105</v>
      </c>
      <c r="C83" s="297">
        <v>42948</v>
      </c>
      <c r="D83" s="3">
        <v>8.7799999999999994</v>
      </c>
      <c r="E83" s="3">
        <v>6.93</v>
      </c>
      <c r="F83" s="3">
        <v>27.7</v>
      </c>
      <c r="G83" s="3">
        <v>0.432</v>
      </c>
      <c r="H83" s="18">
        <v>0.28000000000000003</v>
      </c>
      <c r="I83" s="337">
        <v>0.81</v>
      </c>
      <c r="J83" s="338">
        <v>5.3</v>
      </c>
      <c r="K83" s="239">
        <f t="shared" si="6"/>
        <v>6.5432098765432096</v>
      </c>
      <c r="L83" s="253" t="s">
        <v>314</v>
      </c>
    </row>
    <row r="84" spans="1:16" x14ac:dyDescent="0.2">
      <c r="A84" s="279" t="s">
        <v>142</v>
      </c>
      <c r="B84" s="49" t="s">
        <v>143</v>
      </c>
      <c r="C84" s="297">
        <v>42948</v>
      </c>
      <c r="D84" s="3">
        <v>8.83</v>
      </c>
      <c r="E84" s="3">
        <v>9.2200000000000006</v>
      </c>
      <c r="F84" s="3">
        <v>25.7</v>
      </c>
      <c r="G84" s="3">
        <v>0.41499999999999998</v>
      </c>
      <c r="H84" s="18">
        <v>0.27</v>
      </c>
      <c r="I84" s="337">
        <v>0.02</v>
      </c>
      <c r="J84" s="338">
        <v>0.27</v>
      </c>
      <c r="K84" s="239">
        <f t="shared" si="6"/>
        <v>13.5</v>
      </c>
      <c r="L84" s="253" t="s">
        <v>314</v>
      </c>
    </row>
    <row r="85" spans="1:16" x14ac:dyDescent="0.2">
      <c r="A85" s="280" t="s">
        <v>108</v>
      </c>
      <c r="B85" s="482" t="s">
        <v>109</v>
      </c>
      <c r="C85" s="348">
        <v>42948</v>
      </c>
      <c r="D85" s="65">
        <v>8.31</v>
      </c>
      <c r="E85" s="65">
        <v>8.49</v>
      </c>
      <c r="F85" s="65">
        <v>17.100000000000001</v>
      </c>
      <c r="G85" s="83">
        <v>0.74</v>
      </c>
      <c r="H85" s="65">
        <v>0.48099999999999998</v>
      </c>
      <c r="I85" s="365">
        <v>0.04</v>
      </c>
      <c r="J85" s="367">
        <v>0.74</v>
      </c>
      <c r="K85" s="277">
        <f t="shared" si="6"/>
        <v>18.5</v>
      </c>
      <c r="L85" s="257" t="s">
        <v>314</v>
      </c>
    </row>
    <row r="86" spans="1:16" x14ac:dyDescent="0.2">
      <c r="A86" s="278" t="s">
        <v>116</v>
      </c>
      <c r="B86" s="199" t="s">
        <v>117</v>
      </c>
      <c r="C86" s="297">
        <v>42961</v>
      </c>
      <c r="D86" s="3">
        <v>8.75</v>
      </c>
      <c r="E86" s="3">
        <v>9.06</v>
      </c>
      <c r="F86" s="3">
        <v>22.6</v>
      </c>
      <c r="G86" s="18">
        <v>0.41699999999999998</v>
      </c>
      <c r="H86" s="3">
        <v>0.27100000000000002</v>
      </c>
      <c r="I86" s="337">
        <v>0.06</v>
      </c>
      <c r="J86" s="338">
        <v>0.65</v>
      </c>
      <c r="K86" s="239">
        <f t="shared" si="6"/>
        <v>10.833333333333334</v>
      </c>
      <c r="L86" s="252" t="s">
        <v>314</v>
      </c>
    </row>
    <row r="87" spans="1:16" x14ac:dyDescent="0.2">
      <c r="A87" s="279" t="s">
        <v>139</v>
      </c>
      <c r="B87" s="200" t="s">
        <v>315</v>
      </c>
      <c r="C87" s="297">
        <v>42961</v>
      </c>
      <c r="D87" s="3">
        <v>8.82</v>
      </c>
      <c r="E87" s="3">
        <v>9.91</v>
      </c>
      <c r="F87" s="3">
        <v>23.6</v>
      </c>
      <c r="G87" s="18"/>
      <c r="H87" s="3"/>
      <c r="I87" s="337">
        <v>0.02</v>
      </c>
      <c r="J87" s="338">
        <v>0.25</v>
      </c>
      <c r="K87" s="239">
        <f t="shared" si="6"/>
        <v>12.5</v>
      </c>
      <c r="L87" s="253" t="s">
        <v>314</v>
      </c>
    </row>
    <row r="88" spans="1:16" x14ac:dyDescent="0.2">
      <c r="A88" s="279" t="s">
        <v>137</v>
      </c>
      <c r="B88" s="200" t="s">
        <v>138</v>
      </c>
      <c r="C88" s="297">
        <v>42961</v>
      </c>
      <c r="D88" s="3">
        <v>8.8000000000000007</v>
      </c>
      <c r="E88" s="3">
        <v>9.18</v>
      </c>
      <c r="F88" s="3">
        <v>23.5</v>
      </c>
      <c r="G88" s="18"/>
      <c r="H88" s="3"/>
      <c r="I88" s="337">
        <v>0.05</v>
      </c>
      <c r="J88" s="338">
        <v>0.33</v>
      </c>
      <c r="K88" s="239">
        <f t="shared" si="6"/>
        <v>6.6</v>
      </c>
      <c r="L88" s="253" t="s">
        <v>314</v>
      </c>
    </row>
    <row r="89" spans="1:16" x14ac:dyDescent="0.2">
      <c r="A89" s="279" t="s">
        <v>124</v>
      </c>
      <c r="B89" s="200" t="s">
        <v>125</v>
      </c>
      <c r="C89" s="297">
        <v>42961</v>
      </c>
      <c r="D89" s="3">
        <v>8.08</v>
      </c>
      <c r="E89" s="3">
        <v>4.96</v>
      </c>
      <c r="F89" s="3">
        <v>19.100000000000001</v>
      </c>
      <c r="G89" s="18">
        <v>0.495</v>
      </c>
      <c r="H89" s="3">
        <v>0.32100000000000001</v>
      </c>
      <c r="I89" s="337">
        <v>0.01</v>
      </c>
      <c r="J89" s="338">
        <v>1.26</v>
      </c>
      <c r="K89" s="239">
        <f t="shared" si="6"/>
        <v>126</v>
      </c>
      <c r="L89" s="253" t="s">
        <v>314</v>
      </c>
    </row>
    <row r="90" spans="1:16" x14ac:dyDescent="0.2">
      <c r="A90" s="279" t="s">
        <v>104</v>
      </c>
      <c r="B90" s="200" t="s">
        <v>105</v>
      </c>
      <c r="C90" s="297">
        <v>42961</v>
      </c>
      <c r="D90" s="3">
        <v>8.1199999999999992</v>
      </c>
      <c r="E90" s="3">
        <v>5.0199999999999996</v>
      </c>
      <c r="F90" s="3">
        <v>20.9</v>
      </c>
      <c r="G90" s="18">
        <v>0.47399999999999998</v>
      </c>
      <c r="H90" s="3">
        <v>0.30599999999999999</v>
      </c>
      <c r="I90" s="337">
        <v>0.05</v>
      </c>
      <c r="J90" s="338">
        <v>1.0900000000000001</v>
      </c>
      <c r="K90" s="239">
        <f t="shared" si="6"/>
        <v>21.8</v>
      </c>
      <c r="L90" s="253" t="s">
        <v>314</v>
      </c>
    </row>
    <row r="91" spans="1:16" x14ac:dyDescent="0.2">
      <c r="A91" s="279" t="s">
        <v>142</v>
      </c>
      <c r="B91" s="49" t="s">
        <v>143</v>
      </c>
      <c r="C91" s="297">
        <v>42961</v>
      </c>
      <c r="D91" s="3">
        <v>8.83</v>
      </c>
      <c r="E91" s="3">
        <v>9.6300000000000008</v>
      </c>
      <c r="F91" s="3">
        <v>23.6</v>
      </c>
      <c r="G91" s="18"/>
      <c r="H91" s="3"/>
      <c r="I91" s="337">
        <v>0.02</v>
      </c>
      <c r="J91" s="338">
        <v>0.26</v>
      </c>
      <c r="K91" s="239">
        <f t="shared" si="6"/>
        <v>13</v>
      </c>
      <c r="L91" s="253" t="s">
        <v>314</v>
      </c>
    </row>
    <row r="92" spans="1:16" x14ac:dyDescent="0.2">
      <c r="A92" s="279" t="s">
        <v>108</v>
      </c>
      <c r="B92" s="200" t="s">
        <v>109</v>
      </c>
      <c r="C92" s="297">
        <v>42961</v>
      </c>
      <c r="D92" s="3">
        <v>8.2799999999999994</v>
      </c>
      <c r="E92" s="3">
        <v>8.84</v>
      </c>
      <c r="F92" s="3">
        <v>18.7</v>
      </c>
      <c r="G92" s="3">
        <v>0.56399999999999995</v>
      </c>
      <c r="H92" s="20">
        <v>0.36599999999999999</v>
      </c>
      <c r="I92" s="337">
        <v>0.01</v>
      </c>
      <c r="J92" s="338">
        <v>0.43</v>
      </c>
      <c r="K92" s="208">
        <f t="shared" si="6"/>
        <v>43</v>
      </c>
      <c r="L92" s="253" t="s">
        <v>314</v>
      </c>
      <c r="M92" s="343" t="s">
        <v>320</v>
      </c>
      <c r="N92" s="210"/>
      <c r="O92" s="210"/>
      <c r="P92" s="344" t="s">
        <v>321</v>
      </c>
    </row>
    <row r="93" spans="1:16" x14ac:dyDescent="0.2">
      <c r="A93" s="278" t="s">
        <v>116</v>
      </c>
      <c r="B93" s="199" t="s">
        <v>117</v>
      </c>
      <c r="C93" s="345">
        <v>42976</v>
      </c>
      <c r="D93" s="282">
        <v>8.82</v>
      </c>
      <c r="E93" s="282">
        <v>10.28</v>
      </c>
      <c r="F93" s="282">
        <v>22.5</v>
      </c>
      <c r="G93" s="282">
        <v>0.38500000000000001</v>
      </c>
      <c r="H93" s="405">
        <v>0.25</v>
      </c>
      <c r="I93" s="364">
        <v>0.14000000000000001</v>
      </c>
      <c r="J93" s="366">
        <v>0.54</v>
      </c>
      <c r="K93" s="251">
        <f t="shared" si="6"/>
        <v>3.8571428571428572</v>
      </c>
      <c r="L93" s="252" t="s">
        <v>314</v>
      </c>
      <c r="M93" s="343"/>
      <c r="N93" s="210"/>
      <c r="O93" s="210"/>
      <c r="P93" s="344"/>
    </row>
    <row r="94" spans="1:16" x14ac:dyDescent="0.2">
      <c r="A94" s="279" t="s">
        <v>139</v>
      </c>
      <c r="B94" s="200" t="s">
        <v>315</v>
      </c>
      <c r="C94" s="297">
        <v>42976</v>
      </c>
      <c r="D94" s="3">
        <v>8.84</v>
      </c>
      <c r="E94" s="3">
        <v>11.84</v>
      </c>
      <c r="F94" s="3">
        <v>21.6</v>
      </c>
      <c r="G94" s="3">
        <v>0.38300000000000001</v>
      </c>
      <c r="H94" s="20">
        <v>0.249</v>
      </c>
      <c r="I94" s="337">
        <v>0.05</v>
      </c>
      <c r="J94" s="338">
        <v>0.22</v>
      </c>
      <c r="K94" s="239">
        <f t="shared" si="6"/>
        <v>4.3999999999999995</v>
      </c>
      <c r="L94" s="253" t="s">
        <v>314</v>
      </c>
      <c r="M94" s="343"/>
      <c r="N94" s="210"/>
      <c r="O94" s="210"/>
      <c r="P94" s="344"/>
    </row>
    <row r="95" spans="1:16" x14ac:dyDescent="0.2">
      <c r="A95" s="279" t="s">
        <v>137</v>
      </c>
      <c r="B95" s="200" t="s">
        <v>138</v>
      </c>
      <c r="C95" s="297">
        <v>42976</v>
      </c>
      <c r="D95" s="3">
        <v>8.77</v>
      </c>
      <c r="E95" s="3">
        <v>11.43</v>
      </c>
      <c r="F95" s="3">
        <v>21.7</v>
      </c>
      <c r="G95" s="3">
        <v>0.38300000000000001</v>
      </c>
      <c r="H95" s="20">
        <v>0.249</v>
      </c>
      <c r="I95" s="337">
        <v>0.05</v>
      </c>
      <c r="J95" s="338">
        <v>0.2</v>
      </c>
      <c r="K95" s="239">
        <f t="shared" si="6"/>
        <v>4</v>
      </c>
      <c r="L95" s="253" t="s">
        <v>314</v>
      </c>
      <c r="M95" s="343"/>
      <c r="N95" s="210"/>
      <c r="O95" s="210"/>
      <c r="P95" s="344"/>
    </row>
    <row r="96" spans="1:16" x14ac:dyDescent="0.2">
      <c r="A96" s="279" t="s">
        <v>124</v>
      </c>
      <c r="B96" s="200" t="s">
        <v>125</v>
      </c>
      <c r="C96" s="297">
        <v>42976</v>
      </c>
      <c r="D96" s="3">
        <v>8.91</v>
      </c>
      <c r="E96" s="3">
        <v>12.39</v>
      </c>
      <c r="F96" s="3">
        <v>23.1</v>
      </c>
      <c r="G96" s="3">
        <v>0.38300000000000001</v>
      </c>
      <c r="H96" s="175">
        <v>0.25</v>
      </c>
      <c r="I96" s="337">
        <v>0.03</v>
      </c>
      <c r="J96" s="338">
        <v>0.48</v>
      </c>
      <c r="K96" s="239">
        <f t="shared" si="6"/>
        <v>16</v>
      </c>
      <c r="L96" s="253" t="s">
        <v>314</v>
      </c>
      <c r="M96" s="343"/>
      <c r="N96" s="210"/>
      <c r="O96" s="210"/>
      <c r="P96" s="344"/>
    </row>
    <row r="97" spans="1:33" x14ac:dyDescent="0.2">
      <c r="A97" s="279" t="s">
        <v>104</v>
      </c>
      <c r="B97" s="200" t="s">
        <v>105</v>
      </c>
      <c r="C97" s="297">
        <v>42976</v>
      </c>
      <c r="D97" s="3">
        <v>8.34</v>
      </c>
      <c r="E97" s="3">
        <v>10.28</v>
      </c>
      <c r="F97" s="3">
        <v>19.190000000000001</v>
      </c>
      <c r="G97" s="3">
        <v>0.60599999999999998</v>
      </c>
      <c r="H97" s="20">
        <v>0.39300000000000002</v>
      </c>
      <c r="I97" s="337">
        <v>0.57999999999999996</v>
      </c>
      <c r="J97" s="338">
        <v>3.45</v>
      </c>
      <c r="K97" s="239">
        <f t="shared" si="6"/>
        <v>5.9482758620689662</v>
      </c>
      <c r="L97" s="253" t="s">
        <v>314</v>
      </c>
      <c r="M97" s="343"/>
      <c r="N97" s="210"/>
      <c r="O97" s="210"/>
      <c r="P97" s="344"/>
    </row>
    <row r="98" spans="1:33" x14ac:dyDescent="0.2">
      <c r="A98" s="279" t="s">
        <v>142</v>
      </c>
      <c r="B98" s="49" t="s">
        <v>143</v>
      </c>
      <c r="C98" s="297">
        <v>42976</v>
      </c>
      <c r="D98" s="3">
        <v>8.8800000000000008</v>
      </c>
      <c r="E98" s="3">
        <v>11.65</v>
      </c>
      <c r="F98" s="3">
        <v>22.1</v>
      </c>
      <c r="G98" s="3">
        <v>0.38200000000000001</v>
      </c>
      <c r="H98" s="20">
        <v>0.248</v>
      </c>
      <c r="I98" s="337">
        <v>0.06</v>
      </c>
      <c r="J98" s="338">
        <v>0.26</v>
      </c>
      <c r="K98" s="239">
        <f t="shared" si="6"/>
        <v>4.3333333333333339</v>
      </c>
      <c r="L98" s="253" t="s">
        <v>314</v>
      </c>
    </row>
    <row r="99" spans="1:33" x14ac:dyDescent="0.2">
      <c r="A99" s="280" t="s">
        <v>108</v>
      </c>
      <c r="B99" s="482" t="s">
        <v>109</v>
      </c>
      <c r="C99" s="348">
        <v>42976</v>
      </c>
      <c r="D99" s="65">
        <v>8.6300000000000008</v>
      </c>
      <c r="E99" s="65">
        <v>9.26</v>
      </c>
      <c r="F99" s="65">
        <v>22</v>
      </c>
      <c r="G99" s="65">
        <v>0.505</v>
      </c>
      <c r="H99" s="234">
        <v>0.32500000000000001</v>
      </c>
      <c r="I99" s="365">
        <v>0.17</v>
      </c>
      <c r="J99" s="367">
        <v>0.62</v>
      </c>
      <c r="K99" s="277">
        <f t="shared" si="6"/>
        <v>3.6470588235294117</v>
      </c>
      <c r="L99" s="257" t="s">
        <v>314</v>
      </c>
      <c r="U99" s="520"/>
      <c r="V99" s="520"/>
    </row>
    <row r="100" spans="1:33" x14ac:dyDescent="0.2">
      <c r="A100" s="278" t="s">
        <v>116</v>
      </c>
      <c r="B100" s="199" t="s">
        <v>117</v>
      </c>
      <c r="C100" s="345">
        <v>42999</v>
      </c>
      <c r="D100" s="282">
        <v>9.2799999999999994</v>
      </c>
      <c r="E100" s="282">
        <v>9.92</v>
      </c>
      <c r="F100" s="282">
        <v>22.7</v>
      </c>
      <c r="G100" s="190">
        <v>0.48799999999999999</v>
      </c>
      <c r="H100" s="405">
        <v>0.316</v>
      </c>
      <c r="I100" s="364">
        <v>0.03</v>
      </c>
      <c r="J100" s="366">
        <v>0.71</v>
      </c>
      <c r="K100" s="251">
        <f t="shared" si="6"/>
        <v>23.666666666666668</v>
      </c>
      <c r="L100" s="252" t="s">
        <v>314</v>
      </c>
      <c r="U100" s="520"/>
      <c r="V100" s="520"/>
    </row>
    <row r="101" spans="1:33" x14ac:dyDescent="0.2">
      <c r="A101" s="279" t="s">
        <v>139</v>
      </c>
      <c r="B101" s="200" t="s">
        <v>315</v>
      </c>
      <c r="C101" s="297">
        <v>42999</v>
      </c>
      <c r="D101" s="16">
        <v>9.1</v>
      </c>
      <c r="E101" s="3">
        <v>12.42</v>
      </c>
      <c r="F101" s="3">
        <v>22.6</v>
      </c>
      <c r="G101" s="18">
        <v>0.38</v>
      </c>
      <c r="H101" s="175">
        <v>0.25</v>
      </c>
      <c r="I101" s="337">
        <v>0.02</v>
      </c>
      <c r="J101" s="338">
        <v>0.14000000000000001</v>
      </c>
      <c r="K101" s="239">
        <f t="shared" si="6"/>
        <v>7.0000000000000009</v>
      </c>
      <c r="L101" s="253" t="s">
        <v>314</v>
      </c>
      <c r="U101" s="520"/>
      <c r="V101" s="520"/>
    </row>
    <row r="102" spans="1:33" x14ac:dyDescent="0.2">
      <c r="A102" s="279" t="s">
        <v>137</v>
      </c>
      <c r="B102" s="200" t="s">
        <v>138</v>
      </c>
      <c r="C102" s="297">
        <v>42999</v>
      </c>
      <c r="D102" s="3">
        <v>9.19</v>
      </c>
      <c r="E102" s="3">
        <v>10.61</v>
      </c>
      <c r="F102" s="3">
        <v>22.7</v>
      </c>
      <c r="G102" s="18">
        <v>0.38600000000000001</v>
      </c>
      <c r="H102" s="175">
        <v>0.251</v>
      </c>
      <c r="I102" s="337">
        <v>0.02</v>
      </c>
      <c r="J102" s="338">
        <v>0.12</v>
      </c>
      <c r="K102" s="239">
        <f>J102/I102</f>
        <v>6</v>
      </c>
      <c r="L102" s="253" t="s">
        <v>314</v>
      </c>
      <c r="U102" s="520"/>
      <c r="V102" s="520"/>
    </row>
    <row r="103" spans="1:33" x14ac:dyDescent="0.2">
      <c r="A103" s="279" t="s">
        <v>124</v>
      </c>
      <c r="B103" s="200" t="s">
        <v>125</v>
      </c>
      <c r="C103" s="297">
        <v>42999</v>
      </c>
      <c r="D103" s="3">
        <v>9.08</v>
      </c>
      <c r="E103" s="3">
        <v>10.08</v>
      </c>
      <c r="F103" s="3">
        <v>22.3</v>
      </c>
      <c r="G103" s="18">
        <v>0.38800000000000001</v>
      </c>
      <c r="H103" s="175">
        <v>0.252</v>
      </c>
      <c r="I103" s="337">
        <v>0.55000000000000004</v>
      </c>
      <c r="J103" s="338">
        <v>2.66</v>
      </c>
      <c r="K103" s="239">
        <f>J103/I103</f>
        <v>4.836363636363636</v>
      </c>
      <c r="L103" s="253" t="s">
        <v>314</v>
      </c>
    </row>
    <row r="104" spans="1:33" x14ac:dyDescent="0.2">
      <c r="A104" s="279" t="s">
        <v>104</v>
      </c>
      <c r="B104" s="200" t="s">
        <v>105</v>
      </c>
      <c r="C104" s="297">
        <v>42999</v>
      </c>
      <c r="D104" s="3">
        <v>8.41</v>
      </c>
      <c r="E104" s="3">
        <v>9.42</v>
      </c>
      <c r="F104" s="3">
        <v>20.399999999999999</v>
      </c>
      <c r="G104" s="18">
        <v>0.624</v>
      </c>
      <c r="H104" s="175">
        <v>0.40600000000000003</v>
      </c>
      <c r="I104" s="337">
        <v>1.0900000000000001</v>
      </c>
      <c r="J104" s="338">
        <v>8.56</v>
      </c>
      <c r="K104" s="239">
        <f t="shared" ref="K104:K127" si="7">J104/I104</f>
        <v>7.8532110091743119</v>
      </c>
      <c r="L104" s="253" t="s">
        <v>314</v>
      </c>
    </row>
    <row r="105" spans="1:33" x14ac:dyDescent="0.2">
      <c r="A105" s="279" t="s">
        <v>142</v>
      </c>
      <c r="B105" s="49" t="s">
        <v>143</v>
      </c>
      <c r="C105" s="297">
        <v>42999</v>
      </c>
      <c r="D105" s="3">
        <v>9.17</v>
      </c>
      <c r="E105" s="3">
        <v>12.9</v>
      </c>
      <c r="F105" s="3">
        <v>23</v>
      </c>
      <c r="G105" s="18">
        <v>0.38300000000000001</v>
      </c>
      <c r="H105" s="175">
        <v>0.249</v>
      </c>
      <c r="I105" s="337">
        <v>0.02</v>
      </c>
      <c r="J105" s="338">
        <v>0.12</v>
      </c>
      <c r="K105" s="239">
        <f t="shared" si="7"/>
        <v>6</v>
      </c>
      <c r="L105" s="253" t="s">
        <v>314</v>
      </c>
    </row>
    <row r="106" spans="1:33" x14ac:dyDescent="0.2">
      <c r="A106" s="280" t="s">
        <v>108</v>
      </c>
      <c r="B106" s="482" t="s">
        <v>109</v>
      </c>
      <c r="C106" s="348">
        <v>42999</v>
      </c>
      <c r="D106" s="65">
        <v>8.85</v>
      </c>
      <c r="E106" s="65">
        <v>7.07</v>
      </c>
      <c r="F106" s="65">
        <v>21.9</v>
      </c>
      <c r="G106" s="83">
        <v>0.499</v>
      </c>
      <c r="H106" s="406">
        <v>0.33200000000000002</v>
      </c>
      <c r="I106" s="365">
        <v>7.0000000000000007E-2</v>
      </c>
      <c r="J106" s="367">
        <v>0.52</v>
      </c>
      <c r="K106" s="277">
        <f t="shared" si="7"/>
        <v>7.4285714285714279</v>
      </c>
      <c r="L106" s="257" t="s">
        <v>314</v>
      </c>
    </row>
    <row r="107" spans="1:33" x14ac:dyDescent="0.2">
      <c r="A107" s="278" t="s">
        <v>116</v>
      </c>
      <c r="B107" s="199" t="s">
        <v>117</v>
      </c>
      <c r="C107" s="297">
        <v>43012</v>
      </c>
      <c r="D107" s="3">
        <v>8.56</v>
      </c>
      <c r="E107" s="3">
        <v>13.57</v>
      </c>
      <c r="F107" s="3">
        <v>19.100000000000001</v>
      </c>
      <c r="G107" s="18">
        <v>0.42199999999999999</v>
      </c>
      <c r="H107" s="175">
        <v>0.27400000000000002</v>
      </c>
      <c r="I107" s="337">
        <v>0.02</v>
      </c>
      <c r="J107" s="338">
        <v>0.79</v>
      </c>
      <c r="K107" s="251">
        <f t="shared" si="7"/>
        <v>39.5</v>
      </c>
      <c r="L107" s="252" t="s">
        <v>314</v>
      </c>
    </row>
    <row r="108" spans="1:33" x14ac:dyDescent="0.2">
      <c r="A108" s="279" t="s">
        <v>139</v>
      </c>
      <c r="B108" s="200" t="s">
        <v>315</v>
      </c>
      <c r="C108" s="297">
        <v>43012</v>
      </c>
      <c r="D108" s="3">
        <v>8.69</v>
      </c>
      <c r="E108" s="3">
        <v>14.63</v>
      </c>
      <c r="F108" s="3">
        <v>18.8</v>
      </c>
      <c r="G108" s="18">
        <v>0.38800000000000001</v>
      </c>
      <c r="H108" s="175">
        <v>0.252</v>
      </c>
      <c r="I108" s="337">
        <v>0.02</v>
      </c>
      <c r="J108" s="338">
        <v>0.56000000000000005</v>
      </c>
      <c r="K108" s="239">
        <f t="shared" si="7"/>
        <v>28.000000000000004</v>
      </c>
      <c r="L108" s="253" t="s">
        <v>314</v>
      </c>
    </row>
    <row r="109" spans="1:33" x14ac:dyDescent="0.2">
      <c r="A109" s="279" t="s">
        <v>137</v>
      </c>
      <c r="B109" s="200" t="s">
        <v>138</v>
      </c>
      <c r="C109" s="297">
        <v>43012</v>
      </c>
      <c r="D109" s="3">
        <v>8.69</v>
      </c>
      <c r="E109" s="3">
        <v>14.13</v>
      </c>
      <c r="F109" s="3">
        <v>19</v>
      </c>
      <c r="G109" s="18">
        <v>0.38800000000000001</v>
      </c>
      <c r="H109" s="175">
        <v>0.252</v>
      </c>
      <c r="I109" s="337">
        <v>0.02</v>
      </c>
      <c r="J109" s="338">
        <v>0.62</v>
      </c>
      <c r="K109" s="239">
        <f>J109/I109</f>
        <v>31</v>
      </c>
      <c r="L109" s="253" t="s">
        <v>314</v>
      </c>
    </row>
    <row r="110" spans="1:33" x14ac:dyDescent="0.2">
      <c r="A110" s="279" t="s">
        <v>124</v>
      </c>
      <c r="B110" s="200" t="s">
        <v>125</v>
      </c>
      <c r="C110" s="297">
        <v>43012</v>
      </c>
      <c r="D110" s="3">
        <v>8.61</v>
      </c>
      <c r="E110" s="3">
        <v>13.69</v>
      </c>
      <c r="F110" s="3">
        <v>18.8</v>
      </c>
      <c r="G110" s="18">
        <v>0.4</v>
      </c>
      <c r="H110" s="175">
        <v>0.26200000000000001</v>
      </c>
      <c r="I110" s="337">
        <v>0.01</v>
      </c>
      <c r="J110" s="338">
        <v>0.69</v>
      </c>
      <c r="K110" s="239">
        <f>J110/I110</f>
        <v>69</v>
      </c>
      <c r="L110" s="253" t="s">
        <v>314</v>
      </c>
      <c r="X110" s="3"/>
      <c r="Y110" s="181"/>
      <c r="Z110" s="303"/>
      <c r="AA110" s="520"/>
      <c r="AB110" s="520"/>
      <c r="AC110" s="520"/>
      <c r="AD110" s="520"/>
      <c r="AE110" s="520"/>
      <c r="AF110" s="520"/>
      <c r="AG110" s="520"/>
    </row>
    <row r="111" spans="1:33" x14ac:dyDescent="0.2">
      <c r="A111" s="279" t="s">
        <v>104</v>
      </c>
      <c r="B111" s="200" t="s">
        <v>105</v>
      </c>
      <c r="C111" s="297">
        <v>43012</v>
      </c>
      <c r="D111" s="3">
        <v>7.89</v>
      </c>
      <c r="E111" s="3">
        <v>6.96</v>
      </c>
      <c r="F111" s="3">
        <v>15.4</v>
      </c>
      <c r="G111" s="18">
        <v>0.60199999999999998</v>
      </c>
      <c r="H111" s="175">
        <v>0.39200000000000002</v>
      </c>
      <c r="I111" s="337">
        <v>0.08</v>
      </c>
      <c r="J111" s="338">
        <v>2.2799999999999998</v>
      </c>
      <c r="K111" s="239">
        <f t="shared" si="7"/>
        <v>28.499999999999996</v>
      </c>
      <c r="L111" s="253" t="s">
        <v>314</v>
      </c>
      <c r="X111" s="3"/>
      <c r="Y111" s="56"/>
      <c r="Z111" s="303"/>
      <c r="AA111" s="520"/>
      <c r="AB111" s="520"/>
      <c r="AC111" s="520"/>
      <c r="AD111" s="520"/>
      <c r="AE111" s="520"/>
      <c r="AF111" s="520"/>
      <c r="AG111" s="520"/>
    </row>
    <row r="112" spans="1:33" x14ac:dyDescent="0.2">
      <c r="A112" s="279" t="s">
        <v>142</v>
      </c>
      <c r="B112" s="49" t="s">
        <v>143</v>
      </c>
      <c r="C112" s="297">
        <v>43012</v>
      </c>
      <c r="D112" s="3">
        <v>8.67</v>
      </c>
      <c r="E112" s="3">
        <v>14.33</v>
      </c>
      <c r="F112" s="3">
        <v>19</v>
      </c>
      <c r="G112" s="18">
        <v>0.38700000000000001</v>
      </c>
      <c r="H112" s="175">
        <v>0.252</v>
      </c>
      <c r="I112" s="337">
        <v>0.04</v>
      </c>
      <c r="J112" s="338">
        <v>0.74</v>
      </c>
      <c r="K112" s="239">
        <f t="shared" si="7"/>
        <v>18.5</v>
      </c>
      <c r="L112" s="253" t="s">
        <v>314</v>
      </c>
      <c r="X112" s="3"/>
      <c r="Y112" s="56"/>
      <c r="Z112" s="303"/>
      <c r="AA112" s="520"/>
      <c r="AB112" s="520"/>
      <c r="AC112" s="520"/>
      <c r="AD112" s="520"/>
      <c r="AE112" s="520"/>
      <c r="AF112" s="520"/>
      <c r="AG112" s="520"/>
    </row>
    <row r="113" spans="1:33" x14ac:dyDescent="0.2">
      <c r="A113" s="280" t="s">
        <v>108</v>
      </c>
      <c r="B113" s="482" t="s">
        <v>109</v>
      </c>
      <c r="C113" s="348">
        <v>43012</v>
      </c>
      <c r="D113" s="65">
        <v>8.48</v>
      </c>
      <c r="E113" s="65">
        <v>12.7</v>
      </c>
      <c r="F113" s="65">
        <v>18</v>
      </c>
      <c r="G113" s="83">
        <v>0.503</v>
      </c>
      <c r="H113" s="406">
        <v>0.32600000000000001</v>
      </c>
      <c r="I113" s="365">
        <v>0.06</v>
      </c>
      <c r="J113" s="367">
        <v>1.04</v>
      </c>
      <c r="K113" s="277">
        <f t="shared" si="7"/>
        <v>17.333333333333336</v>
      </c>
      <c r="L113" s="257" t="s">
        <v>314</v>
      </c>
      <c r="X113" s="3"/>
      <c r="Y113" s="181"/>
      <c r="Z113" s="303"/>
      <c r="AA113" s="520"/>
      <c r="AB113" s="520"/>
      <c r="AC113" s="520"/>
      <c r="AD113" s="520"/>
      <c r="AE113" s="520"/>
      <c r="AF113" s="520"/>
      <c r="AG113" s="520"/>
    </row>
    <row r="114" spans="1:33" x14ac:dyDescent="0.2">
      <c r="A114" s="278" t="s">
        <v>116</v>
      </c>
      <c r="B114" s="199" t="s">
        <v>117</v>
      </c>
      <c r="C114" s="297">
        <v>43038</v>
      </c>
      <c r="D114" s="3">
        <v>8.6</v>
      </c>
      <c r="E114" s="3">
        <v>11.01</v>
      </c>
      <c r="F114" s="3">
        <v>11.7</v>
      </c>
      <c r="G114" s="18">
        <v>0.41399999999999998</v>
      </c>
      <c r="H114" s="175">
        <v>0.26900000000000002</v>
      </c>
      <c r="I114" s="337">
        <v>0.13</v>
      </c>
      <c r="J114" s="338">
        <v>0.28000000000000003</v>
      </c>
      <c r="K114" s="239">
        <f t="shared" si="7"/>
        <v>2.1538461538461542</v>
      </c>
      <c r="L114" s="388" t="s">
        <v>317</v>
      </c>
      <c r="M114" s="343"/>
      <c r="N114" s="210"/>
      <c r="O114" s="210"/>
      <c r="P114" s="344"/>
      <c r="X114" s="3"/>
      <c r="Y114" s="200"/>
      <c r="Z114" s="303"/>
      <c r="AA114" s="520"/>
      <c r="AB114" s="520"/>
      <c r="AC114" s="520"/>
      <c r="AD114" s="520"/>
      <c r="AE114" s="520"/>
      <c r="AF114" s="520"/>
      <c r="AG114" s="520"/>
    </row>
    <row r="115" spans="1:33" x14ac:dyDescent="0.2">
      <c r="A115" s="279" t="s">
        <v>139</v>
      </c>
      <c r="B115" s="200" t="s">
        <v>315</v>
      </c>
      <c r="C115" s="297">
        <v>43038</v>
      </c>
      <c r="D115" s="3">
        <v>8.5500000000000007</v>
      </c>
      <c r="E115" s="3">
        <v>10.11</v>
      </c>
      <c r="F115" s="3">
        <v>11.6</v>
      </c>
      <c r="G115" s="18">
        <v>0.41399999999999998</v>
      </c>
      <c r="H115" s="175">
        <v>0.26900000000000002</v>
      </c>
      <c r="I115" s="337">
        <v>0.03</v>
      </c>
      <c r="J115" s="338">
        <v>0.31</v>
      </c>
      <c r="K115" s="239">
        <f t="shared" si="7"/>
        <v>10.333333333333334</v>
      </c>
      <c r="L115" s="253" t="s">
        <v>314</v>
      </c>
      <c r="M115" s="343"/>
      <c r="N115" s="210"/>
      <c r="O115" s="210"/>
      <c r="P115" s="344"/>
      <c r="X115" s="3"/>
      <c r="Y115" s="55"/>
      <c r="Z115" s="303"/>
      <c r="AA115" s="520"/>
      <c r="AB115" s="520"/>
      <c r="AC115" s="520"/>
      <c r="AD115" s="520"/>
      <c r="AE115" s="520"/>
      <c r="AF115" s="520"/>
      <c r="AG115" s="520"/>
    </row>
    <row r="116" spans="1:33" x14ac:dyDescent="0.2">
      <c r="A116" s="279" t="s">
        <v>137</v>
      </c>
      <c r="B116" s="200" t="s">
        <v>138</v>
      </c>
      <c r="C116" s="297">
        <v>43038</v>
      </c>
      <c r="D116" s="3">
        <v>8.5</v>
      </c>
      <c r="E116" s="3">
        <v>15.38</v>
      </c>
      <c r="F116" s="3">
        <v>11.6</v>
      </c>
      <c r="G116" s="18">
        <v>0.41399999999999998</v>
      </c>
      <c r="H116" s="175">
        <v>0.26900000000000002</v>
      </c>
      <c r="I116" s="337">
        <v>0.04</v>
      </c>
      <c r="J116" s="338">
        <v>0.28000000000000003</v>
      </c>
      <c r="K116" s="239">
        <f t="shared" si="7"/>
        <v>7.0000000000000009</v>
      </c>
      <c r="L116" s="253" t="s">
        <v>314</v>
      </c>
      <c r="M116" s="343"/>
      <c r="N116" s="210"/>
      <c r="O116" s="210"/>
      <c r="P116" s="344"/>
      <c r="X116" s="3"/>
      <c r="Y116" s="181"/>
      <c r="Z116" s="303"/>
      <c r="AA116" s="520"/>
      <c r="AB116" s="520"/>
      <c r="AC116" s="520"/>
      <c r="AD116" s="520"/>
      <c r="AE116" s="520"/>
      <c r="AF116" s="520"/>
      <c r="AG116" s="520"/>
    </row>
    <row r="117" spans="1:33" x14ac:dyDescent="0.2">
      <c r="A117" s="279" t="s">
        <v>124</v>
      </c>
      <c r="B117" s="200" t="s">
        <v>125</v>
      </c>
      <c r="C117" s="297">
        <v>43038</v>
      </c>
      <c r="D117" s="3">
        <v>8.43</v>
      </c>
      <c r="E117" s="3">
        <v>10.68</v>
      </c>
      <c r="F117" s="3">
        <v>9.3000000000000007</v>
      </c>
      <c r="G117" s="18">
        <v>0.46700000000000003</v>
      </c>
      <c r="H117" s="175">
        <v>0.308</v>
      </c>
      <c r="I117" s="337">
        <v>0.15</v>
      </c>
      <c r="J117" s="338">
        <v>0.62</v>
      </c>
      <c r="K117" s="239">
        <f t="shared" si="7"/>
        <v>4.1333333333333337</v>
      </c>
      <c r="L117" s="253" t="s">
        <v>314</v>
      </c>
      <c r="M117" s="343"/>
      <c r="N117" s="210"/>
      <c r="O117" s="210"/>
      <c r="P117" s="344"/>
    </row>
    <row r="118" spans="1:33" x14ac:dyDescent="0.2">
      <c r="A118" s="279" t="s">
        <v>104</v>
      </c>
      <c r="B118" s="200" t="s">
        <v>105</v>
      </c>
      <c r="C118" s="297">
        <v>43038</v>
      </c>
      <c r="D118" s="3">
        <v>8.4700000000000006</v>
      </c>
      <c r="E118" s="3">
        <v>10.54</v>
      </c>
      <c r="F118" s="3">
        <v>9.6999999999999993</v>
      </c>
      <c r="G118" s="18">
        <v>0.59299999999999997</v>
      </c>
      <c r="H118" s="175">
        <v>0.38700000000000001</v>
      </c>
      <c r="I118" s="337">
        <v>0.05</v>
      </c>
      <c r="J118" s="338">
        <v>1.79</v>
      </c>
      <c r="K118" s="239">
        <f t="shared" si="7"/>
        <v>35.799999999999997</v>
      </c>
      <c r="L118" s="253" t="s">
        <v>314</v>
      </c>
      <c r="M118" s="343"/>
      <c r="N118" s="210"/>
      <c r="O118" s="210"/>
      <c r="P118" s="344"/>
    </row>
    <row r="119" spans="1:33" x14ac:dyDescent="0.2">
      <c r="A119" s="279" t="s">
        <v>142</v>
      </c>
      <c r="B119" s="49" t="s">
        <v>143</v>
      </c>
      <c r="C119" s="297">
        <v>43038</v>
      </c>
      <c r="D119" s="3">
        <v>8.6</v>
      </c>
      <c r="E119" s="3">
        <v>10.73</v>
      </c>
      <c r="F119" s="3">
        <v>11.8</v>
      </c>
      <c r="G119" s="18">
        <v>0.41299999999999998</v>
      </c>
      <c r="H119" s="175">
        <v>0.26900000000000002</v>
      </c>
      <c r="I119" s="337">
        <v>0.04</v>
      </c>
      <c r="J119" s="338">
        <v>0.27</v>
      </c>
      <c r="K119" s="239">
        <f t="shared" si="7"/>
        <v>6.75</v>
      </c>
      <c r="L119" s="253" t="s">
        <v>314</v>
      </c>
      <c r="M119" s="343"/>
      <c r="N119" s="210"/>
      <c r="O119" s="210"/>
      <c r="P119" s="344"/>
    </row>
    <row r="120" spans="1:33" x14ac:dyDescent="0.2">
      <c r="A120" s="280" t="s">
        <v>108</v>
      </c>
      <c r="B120" s="482" t="s">
        <v>109</v>
      </c>
      <c r="C120" s="348">
        <v>43038</v>
      </c>
      <c r="D120" s="65">
        <v>8.52</v>
      </c>
      <c r="E120" s="65">
        <v>11.26</v>
      </c>
      <c r="F120" s="65">
        <v>11.6</v>
      </c>
      <c r="G120" s="83">
        <v>0.46899999999999997</v>
      </c>
      <c r="H120" s="406">
        <v>0.312</v>
      </c>
      <c r="I120" s="365">
        <v>7.0000000000000007E-2</v>
      </c>
      <c r="J120" s="367">
        <v>0.21</v>
      </c>
      <c r="K120" s="277">
        <f t="shared" si="7"/>
        <v>2.9999999999999996</v>
      </c>
      <c r="L120" s="389" t="s">
        <v>317</v>
      </c>
      <c r="M120" s="343"/>
    </row>
    <row r="121" spans="1:33" x14ac:dyDescent="0.2">
      <c r="A121" s="278" t="s">
        <v>116</v>
      </c>
      <c r="B121" s="199" t="s">
        <v>117</v>
      </c>
      <c r="C121" s="297">
        <v>43061</v>
      </c>
      <c r="D121" s="3">
        <v>7.72</v>
      </c>
      <c r="E121" s="3">
        <v>7.95</v>
      </c>
      <c r="F121" s="3">
        <v>4.7</v>
      </c>
      <c r="G121" s="18">
        <v>0.54500000000000004</v>
      </c>
      <c r="H121" s="175">
        <v>0.36</v>
      </c>
      <c r="I121" s="337">
        <v>0.16</v>
      </c>
      <c r="J121" s="338">
        <v>1.65</v>
      </c>
      <c r="K121" s="239">
        <f t="shared" si="7"/>
        <v>10.3125</v>
      </c>
      <c r="L121" s="388" t="s">
        <v>314</v>
      </c>
      <c r="M121" s="343"/>
    </row>
    <row r="122" spans="1:33" x14ac:dyDescent="0.2">
      <c r="A122" s="279" t="s">
        <v>139</v>
      </c>
      <c r="B122" s="200" t="s">
        <v>315</v>
      </c>
      <c r="C122" s="297">
        <v>43061</v>
      </c>
      <c r="D122" s="3">
        <v>7.7</v>
      </c>
      <c r="E122" s="16">
        <v>5.87</v>
      </c>
      <c r="F122" s="3">
        <v>5.5</v>
      </c>
      <c r="G122" s="18">
        <v>0.45400000000000001</v>
      </c>
      <c r="H122" s="175">
        <v>0.29499999999999998</v>
      </c>
      <c r="I122" s="337">
        <v>0.03</v>
      </c>
      <c r="J122" s="338">
        <v>0.23</v>
      </c>
      <c r="K122" s="239">
        <f t="shared" si="7"/>
        <v>7.666666666666667</v>
      </c>
      <c r="L122" s="253" t="s">
        <v>314</v>
      </c>
      <c r="M122" s="343"/>
    </row>
    <row r="123" spans="1:33" x14ac:dyDescent="0.2">
      <c r="A123" s="279" t="s">
        <v>137</v>
      </c>
      <c r="B123" s="200" t="s">
        <v>138</v>
      </c>
      <c r="C123" s="297">
        <v>43061</v>
      </c>
      <c r="D123" s="3">
        <v>7.71</v>
      </c>
      <c r="E123" s="16">
        <v>6.3</v>
      </c>
      <c r="F123" s="3">
        <v>5.5</v>
      </c>
      <c r="G123" s="18">
        <v>0.45400000000000001</v>
      </c>
      <c r="H123" s="175">
        <v>0.29499999999999998</v>
      </c>
      <c r="I123" s="337">
        <v>0.03</v>
      </c>
      <c r="J123" s="338">
        <v>0.24</v>
      </c>
      <c r="K123" s="239">
        <f t="shared" si="7"/>
        <v>8</v>
      </c>
      <c r="L123" s="253" t="s">
        <v>314</v>
      </c>
      <c r="M123" s="343"/>
    </row>
    <row r="124" spans="1:33" x14ac:dyDescent="0.2">
      <c r="A124" s="279" t="s">
        <v>124</v>
      </c>
      <c r="B124" s="200" t="s">
        <v>125</v>
      </c>
      <c r="C124" s="297">
        <v>43061</v>
      </c>
      <c r="D124" s="3">
        <v>7.72</v>
      </c>
      <c r="E124" s="16">
        <v>11.06</v>
      </c>
      <c r="F124" s="3">
        <v>1.6</v>
      </c>
      <c r="G124" s="18">
        <v>0.53300000000000003</v>
      </c>
      <c r="H124" s="175">
        <v>0.34599999999999997</v>
      </c>
      <c r="I124" s="337">
        <v>0.1</v>
      </c>
      <c r="J124" s="338">
        <v>1.24</v>
      </c>
      <c r="K124" s="239">
        <f t="shared" si="7"/>
        <v>12.399999999999999</v>
      </c>
      <c r="L124" s="253" t="s">
        <v>314</v>
      </c>
      <c r="M124" s="343"/>
    </row>
    <row r="125" spans="1:33" x14ac:dyDescent="0.2">
      <c r="A125" s="279" t="s">
        <v>104</v>
      </c>
      <c r="B125" s="200" t="s">
        <v>105</v>
      </c>
      <c r="C125" s="297">
        <v>43061</v>
      </c>
      <c r="D125" s="3">
        <v>7.63</v>
      </c>
      <c r="E125" s="16">
        <v>9.6</v>
      </c>
      <c r="F125" s="3">
        <v>3.2</v>
      </c>
      <c r="G125" s="18">
        <v>0.62</v>
      </c>
      <c r="H125" s="175">
        <v>0.40100000000000002</v>
      </c>
      <c r="I125" s="337">
        <v>0.01</v>
      </c>
      <c r="J125" s="338">
        <v>1.0900000000000001</v>
      </c>
      <c r="K125" s="239">
        <f t="shared" si="7"/>
        <v>109</v>
      </c>
      <c r="L125" s="253" t="s">
        <v>314</v>
      </c>
      <c r="M125" s="343"/>
    </row>
    <row r="126" spans="1:33" x14ac:dyDescent="0.2">
      <c r="A126" s="279" t="s">
        <v>142</v>
      </c>
      <c r="B126" s="49" t="s">
        <v>143</v>
      </c>
      <c r="C126" s="297">
        <v>43061</v>
      </c>
      <c r="D126" s="3">
        <v>7.65</v>
      </c>
      <c r="E126" s="3">
        <v>5.45</v>
      </c>
      <c r="F126" s="3">
        <v>5.6</v>
      </c>
      <c r="G126" s="18">
        <v>0.45300000000000001</v>
      </c>
      <c r="H126" s="175">
        <v>0.29499999999999998</v>
      </c>
      <c r="I126" s="337">
        <v>0.01</v>
      </c>
      <c r="J126" s="338">
        <v>0.22</v>
      </c>
      <c r="K126" s="239">
        <f t="shared" si="7"/>
        <v>22</v>
      </c>
      <c r="L126" s="253" t="s">
        <v>314</v>
      </c>
      <c r="M126" s="343"/>
    </row>
    <row r="127" spans="1:33" x14ac:dyDescent="0.2">
      <c r="A127" s="280" t="s">
        <v>108</v>
      </c>
      <c r="B127" s="482" t="s">
        <v>109</v>
      </c>
      <c r="C127" s="348">
        <v>43061</v>
      </c>
      <c r="D127" s="65">
        <v>7.57</v>
      </c>
      <c r="E127" s="65">
        <v>8.42</v>
      </c>
      <c r="F127" s="65">
        <v>4.9000000000000004</v>
      </c>
      <c r="G127" s="83">
        <v>0.68200000000000005</v>
      </c>
      <c r="H127" s="406">
        <v>0.44500000000000001</v>
      </c>
      <c r="I127" s="365">
        <v>0.1</v>
      </c>
      <c r="J127" s="367">
        <v>0.93</v>
      </c>
      <c r="K127" s="277">
        <f t="shared" si="7"/>
        <v>9.3000000000000007</v>
      </c>
      <c r="L127" s="389" t="s">
        <v>314</v>
      </c>
      <c r="M127" s="343"/>
    </row>
    <row r="128" spans="1:33" x14ac:dyDescent="0.2">
      <c r="A128" s="278" t="s">
        <v>116</v>
      </c>
      <c r="B128" s="199" t="s">
        <v>117</v>
      </c>
      <c r="C128" s="297">
        <v>43271</v>
      </c>
      <c r="D128" s="3">
        <v>8.41</v>
      </c>
      <c r="E128" s="3">
        <v>8.98</v>
      </c>
      <c r="F128" s="3">
        <v>22.9</v>
      </c>
      <c r="G128" s="18">
        <v>0.49049999999999999</v>
      </c>
      <c r="H128" s="175">
        <v>0.31900000000000001</v>
      </c>
      <c r="I128" s="337">
        <v>0.04</v>
      </c>
      <c r="J128" s="338">
        <v>0.36</v>
      </c>
      <c r="K128" s="239">
        <f>J128/I128</f>
        <v>9</v>
      </c>
      <c r="L128" s="388" t="s">
        <v>314</v>
      </c>
      <c r="M128" s="343"/>
    </row>
    <row r="129" spans="1:13" x14ac:dyDescent="0.2">
      <c r="A129" s="279" t="s">
        <v>139</v>
      </c>
      <c r="B129" s="200" t="s">
        <v>315</v>
      </c>
      <c r="C129" s="297">
        <v>43271</v>
      </c>
      <c r="D129" s="3">
        <v>8.4700000000000006</v>
      </c>
      <c r="E129" s="3">
        <v>8.36</v>
      </c>
      <c r="F129" s="3">
        <v>23.4</v>
      </c>
      <c r="G129" s="18">
        <v>0.49719999999999998</v>
      </c>
      <c r="H129" s="175">
        <v>0.32300000000000001</v>
      </c>
      <c r="I129" s="337">
        <v>0.02</v>
      </c>
      <c r="J129" s="338">
        <v>0.32</v>
      </c>
      <c r="K129" s="239">
        <f>J129/I129</f>
        <v>16</v>
      </c>
      <c r="L129" s="253" t="s">
        <v>314</v>
      </c>
      <c r="M129" s="343"/>
    </row>
    <row r="130" spans="1:13" x14ac:dyDescent="0.2">
      <c r="A130" s="279" t="s">
        <v>137</v>
      </c>
      <c r="B130" s="200" t="s">
        <v>138</v>
      </c>
      <c r="C130" s="297">
        <v>43271</v>
      </c>
      <c r="D130" s="3">
        <v>8.4600000000000009</v>
      </c>
      <c r="E130" s="3">
        <v>8.44</v>
      </c>
      <c r="F130" s="3">
        <v>23.3</v>
      </c>
      <c r="G130" s="18">
        <v>0.4985</v>
      </c>
      <c r="H130" s="175">
        <v>0.32400000000000001</v>
      </c>
      <c r="I130" s="337">
        <v>0.03</v>
      </c>
      <c r="J130" s="338">
        <v>0.27</v>
      </c>
      <c r="K130" s="239">
        <f>J130/I130</f>
        <v>9.0000000000000018</v>
      </c>
      <c r="L130" s="253" t="s">
        <v>314</v>
      </c>
      <c r="M130" s="343"/>
    </row>
    <row r="131" spans="1:13" x14ac:dyDescent="0.2">
      <c r="A131" s="279" t="s">
        <v>124</v>
      </c>
      <c r="B131" s="200" t="s">
        <v>125</v>
      </c>
      <c r="C131" s="297">
        <v>43271</v>
      </c>
      <c r="D131" s="3">
        <v>8.68</v>
      </c>
      <c r="E131" s="3">
        <v>12.35</v>
      </c>
      <c r="F131" s="19">
        <v>23</v>
      </c>
      <c r="G131" s="18">
        <v>0.48399999999999999</v>
      </c>
      <c r="H131" s="175">
        <v>0.313</v>
      </c>
      <c r="I131" s="337">
        <v>0.12</v>
      </c>
      <c r="J131" s="338">
        <v>0.81</v>
      </c>
      <c r="K131" s="239">
        <f t="shared" ref="K131:K135" si="8">J131/I131</f>
        <v>6.7500000000000009</v>
      </c>
      <c r="L131" s="253" t="s">
        <v>314</v>
      </c>
    </row>
    <row r="132" spans="1:13" x14ac:dyDescent="0.2">
      <c r="A132" s="279" t="s">
        <v>104</v>
      </c>
      <c r="B132" s="200" t="s">
        <v>105</v>
      </c>
      <c r="C132" s="297">
        <v>43271</v>
      </c>
      <c r="D132" s="3">
        <v>8.31</v>
      </c>
      <c r="E132" s="3">
        <v>8.9499999999999993</v>
      </c>
      <c r="F132" s="3">
        <v>22.9</v>
      </c>
      <c r="G132" s="18">
        <v>0.48759999999999998</v>
      </c>
      <c r="H132" s="175">
        <v>0.317</v>
      </c>
      <c r="I132" s="337">
        <v>0.08</v>
      </c>
      <c r="J132" s="338">
        <v>0.83</v>
      </c>
      <c r="K132" s="239">
        <v>10.375</v>
      </c>
      <c r="L132" s="253" t="s">
        <v>314</v>
      </c>
    </row>
    <row r="133" spans="1:13" x14ac:dyDescent="0.2">
      <c r="A133" s="279" t="s">
        <v>120</v>
      </c>
      <c r="B133" s="200" t="s">
        <v>261</v>
      </c>
      <c r="C133" s="297">
        <v>43271</v>
      </c>
      <c r="D133" s="20">
        <v>8.34</v>
      </c>
      <c r="E133" s="16">
        <v>8.5</v>
      </c>
      <c r="F133" s="3">
        <v>22.6</v>
      </c>
      <c r="G133" s="3">
        <v>0.49299999999999999</v>
      </c>
      <c r="H133" s="3">
        <v>0.32300000000000001</v>
      </c>
      <c r="I133" s="337">
        <v>0.42</v>
      </c>
      <c r="J133" s="338">
        <v>3.11</v>
      </c>
      <c r="K133" s="239">
        <f t="shared" ref="K133" si="9">J133/I133</f>
        <v>7.4047619047619051</v>
      </c>
      <c r="L133" s="507" t="s">
        <v>314</v>
      </c>
    </row>
    <row r="134" spans="1:13" x14ac:dyDescent="0.2">
      <c r="A134" s="279" t="s">
        <v>142</v>
      </c>
      <c r="B134" s="49" t="s">
        <v>143</v>
      </c>
      <c r="C134" s="297">
        <v>43271</v>
      </c>
      <c r="D134" s="20">
        <v>8.4499999999999993</v>
      </c>
      <c r="E134" s="20">
        <v>8.43</v>
      </c>
      <c r="F134" s="20">
        <v>23.5</v>
      </c>
      <c r="G134" s="175">
        <v>0.49540000000000001</v>
      </c>
      <c r="H134" s="175">
        <v>0.32200000000000001</v>
      </c>
      <c r="I134" s="337">
        <v>0.02</v>
      </c>
      <c r="J134" s="338">
        <v>0.48</v>
      </c>
      <c r="K134" s="239">
        <f t="shared" si="8"/>
        <v>24</v>
      </c>
      <c r="L134" s="253" t="s">
        <v>314</v>
      </c>
    </row>
    <row r="135" spans="1:13" x14ac:dyDescent="0.2">
      <c r="A135" s="280" t="s">
        <v>108</v>
      </c>
      <c r="B135" s="482" t="s">
        <v>109</v>
      </c>
      <c r="C135" s="348">
        <v>43271</v>
      </c>
      <c r="D135" s="234">
        <v>8.3800000000000008</v>
      </c>
      <c r="E135" s="234">
        <v>9.14</v>
      </c>
      <c r="F135" s="234">
        <v>22.5</v>
      </c>
      <c r="G135" s="406">
        <v>0.54349999999999998</v>
      </c>
      <c r="H135" s="406">
        <v>0.35399999999999998</v>
      </c>
      <c r="I135" s="108">
        <v>0.4</v>
      </c>
      <c r="J135" s="367">
        <v>2.11</v>
      </c>
      <c r="K135" s="277">
        <f t="shared" si="8"/>
        <v>5.2749999999999995</v>
      </c>
      <c r="L135" s="389" t="s">
        <v>314</v>
      </c>
    </row>
    <row r="136" spans="1:13" x14ac:dyDescent="0.2">
      <c r="A136" s="278" t="s">
        <v>116</v>
      </c>
      <c r="B136" s="199" t="s">
        <v>117</v>
      </c>
      <c r="C136" s="297">
        <v>43292</v>
      </c>
      <c r="D136" s="16">
        <v>8.6199999999999992</v>
      </c>
      <c r="E136" s="16">
        <v>12.7</v>
      </c>
      <c r="F136" s="3">
        <v>26.3</v>
      </c>
      <c r="G136" s="18">
        <v>0.49619999999999997</v>
      </c>
      <c r="H136" s="175">
        <v>0.32300000000000001</v>
      </c>
      <c r="I136" s="337">
        <v>0.13</v>
      </c>
      <c r="J136" s="338">
        <v>2.44</v>
      </c>
      <c r="K136" s="239">
        <f t="shared" ref="K136:K138" si="10">J136/I136</f>
        <v>18.769230769230766</v>
      </c>
      <c r="L136" s="388" t="s">
        <v>314</v>
      </c>
    </row>
    <row r="137" spans="1:13" x14ac:dyDescent="0.2">
      <c r="A137" s="279" t="s">
        <v>139</v>
      </c>
      <c r="B137" s="200" t="s">
        <v>315</v>
      </c>
      <c r="C137" s="297">
        <v>43292</v>
      </c>
      <c r="D137" s="16">
        <v>8.49</v>
      </c>
      <c r="E137" s="16">
        <v>9.07</v>
      </c>
      <c r="F137" s="3">
        <v>25.9</v>
      </c>
      <c r="G137" s="18">
        <v>0.4924</v>
      </c>
      <c r="H137" s="175">
        <v>0.32</v>
      </c>
      <c r="I137" s="337">
        <v>0</v>
      </c>
      <c r="J137" s="338">
        <v>0.56999999999999995</v>
      </c>
      <c r="K137" s="239"/>
      <c r="L137" s="253" t="s">
        <v>314</v>
      </c>
    </row>
    <row r="138" spans="1:13" x14ac:dyDescent="0.2">
      <c r="A138" s="279" t="s">
        <v>137</v>
      </c>
      <c r="B138" s="200" t="s">
        <v>138</v>
      </c>
      <c r="C138" s="297">
        <v>43292</v>
      </c>
      <c r="D138" s="16">
        <v>8.5</v>
      </c>
      <c r="E138" s="16">
        <v>9.16</v>
      </c>
      <c r="F138" s="3">
        <v>25.7</v>
      </c>
      <c r="G138" s="18">
        <v>0.4919</v>
      </c>
      <c r="H138" s="175">
        <v>0.32</v>
      </c>
      <c r="I138" s="337">
        <v>0.02</v>
      </c>
      <c r="J138" s="338">
        <v>0.66</v>
      </c>
      <c r="K138" s="239">
        <f t="shared" si="10"/>
        <v>33</v>
      </c>
      <c r="L138" s="253" t="s">
        <v>314</v>
      </c>
    </row>
    <row r="139" spans="1:13" x14ac:dyDescent="0.2">
      <c r="A139" s="279" t="s">
        <v>124</v>
      </c>
      <c r="B139" s="200" t="s">
        <v>125</v>
      </c>
      <c r="C139" s="297">
        <v>43292</v>
      </c>
      <c r="D139" s="16">
        <v>8.6999999999999993</v>
      </c>
      <c r="E139" s="16">
        <v>15.24</v>
      </c>
      <c r="F139" s="3">
        <v>26.3</v>
      </c>
      <c r="G139" s="18">
        <v>0.44719999999999999</v>
      </c>
      <c r="H139" s="175">
        <v>0.29099999999999998</v>
      </c>
      <c r="I139" s="337">
        <v>0.03</v>
      </c>
      <c r="J139" s="338">
        <v>0.94</v>
      </c>
      <c r="K139" s="239">
        <f>J139/I139</f>
        <v>31.333333333333332</v>
      </c>
      <c r="L139" s="253" t="s">
        <v>314</v>
      </c>
    </row>
    <row r="140" spans="1:13" x14ac:dyDescent="0.2">
      <c r="A140" s="279" t="s">
        <v>104</v>
      </c>
      <c r="B140" s="200" t="s">
        <v>105</v>
      </c>
      <c r="C140" s="297">
        <v>43292</v>
      </c>
      <c r="D140" s="16">
        <v>8.5500000000000007</v>
      </c>
      <c r="E140" s="16">
        <v>12.69</v>
      </c>
      <c r="F140" s="3">
        <v>27.4</v>
      </c>
      <c r="G140" s="18">
        <v>0.47170000000000001</v>
      </c>
      <c r="H140" s="175">
        <v>0.307</v>
      </c>
      <c r="I140" s="337">
        <v>0.12</v>
      </c>
      <c r="J140" s="338">
        <v>1.99</v>
      </c>
      <c r="K140" s="239">
        <v>10.375</v>
      </c>
      <c r="L140" s="253" t="s">
        <v>314</v>
      </c>
    </row>
    <row r="141" spans="1:13" x14ac:dyDescent="0.2">
      <c r="A141" s="279" t="s">
        <v>120</v>
      </c>
      <c r="B141" s="200" t="s">
        <v>261</v>
      </c>
      <c r="C141" s="297">
        <v>43292</v>
      </c>
      <c r="D141" s="20">
        <v>8.57</v>
      </c>
      <c r="E141" s="16">
        <v>11.68</v>
      </c>
      <c r="F141" s="3">
        <v>29.1</v>
      </c>
      <c r="G141" s="3">
        <v>0.47310000000000002</v>
      </c>
      <c r="H141" s="3">
        <v>0.308</v>
      </c>
      <c r="I141" s="337">
        <v>0.42</v>
      </c>
      <c r="J141" s="338">
        <v>2.56</v>
      </c>
      <c r="K141" s="239">
        <f>J141/I141</f>
        <v>6.0952380952380958</v>
      </c>
      <c r="L141" s="507" t="s">
        <v>314</v>
      </c>
    </row>
    <row r="142" spans="1:13" x14ac:dyDescent="0.2">
      <c r="A142" s="279" t="s">
        <v>142</v>
      </c>
      <c r="B142" s="49" t="s">
        <v>143</v>
      </c>
      <c r="C142" s="297">
        <v>43292</v>
      </c>
      <c r="D142" s="16">
        <v>8.5299999999999994</v>
      </c>
      <c r="E142" s="16">
        <v>11.27</v>
      </c>
      <c r="F142" s="3">
        <v>25.4</v>
      </c>
      <c r="G142" s="18">
        <v>0.48780000000000001</v>
      </c>
      <c r="H142" s="175">
        <v>0.317</v>
      </c>
      <c r="I142" s="337">
        <v>0.08</v>
      </c>
      <c r="J142" s="338">
        <v>1.39</v>
      </c>
      <c r="K142" s="239">
        <f t="shared" ref="K142:K160" si="11">J142/I142</f>
        <v>17.375</v>
      </c>
      <c r="L142" s="253" t="s">
        <v>314</v>
      </c>
    </row>
    <row r="143" spans="1:13" x14ac:dyDescent="0.2">
      <c r="A143" s="280" t="s">
        <v>108</v>
      </c>
      <c r="B143" s="482" t="s">
        <v>109</v>
      </c>
      <c r="C143" s="348">
        <v>43292</v>
      </c>
      <c r="D143" s="81">
        <v>8.49</v>
      </c>
      <c r="E143" s="81">
        <v>9.23</v>
      </c>
      <c r="F143" s="65">
        <v>26.2</v>
      </c>
      <c r="G143" s="83">
        <v>0.48770000000000002</v>
      </c>
      <c r="H143" s="406">
        <v>0.317</v>
      </c>
      <c r="I143" s="108">
        <v>0.02</v>
      </c>
      <c r="J143" s="367">
        <v>0.41</v>
      </c>
      <c r="K143" s="277">
        <f t="shared" si="11"/>
        <v>20.5</v>
      </c>
      <c r="L143" s="389" t="s">
        <v>314</v>
      </c>
    </row>
    <row r="144" spans="1:13" x14ac:dyDescent="0.2">
      <c r="A144" s="278" t="s">
        <v>116</v>
      </c>
      <c r="B144" s="199" t="s">
        <v>117</v>
      </c>
      <c r="C144" s="297">
        <v>43306</v>
      </c>
      <c r="D144" s="16">
        <v>8.4700000000000006</v>
      </c>
      <c r="E144" s="16">
        <v>10.77</v>
      </c>
      <c r="F144" s="19">
        <v>25</v>
      </c>
      <c r="G144" s="18">
        <v>0.47499999999999998</v>
      </c>
      <c r="H144" s="175">
        <v>0.311</v>
      </c>
      <c r="I144" s="337">
        <v>0.18</v>
      </c>
      <c r="J144" s="338">
        <v>0.64</v>
      </c>
      <c r="K144" s="239">
        <f t="shared" si="11"/>
        <v>3.5555555555555558</v>
      </c>
      <c r="L144" s="388" t="s">
        <v>314</v>
      </c>
    </row>
    <row r="145" spans="1:16" x14ac:dyDescent="0.2">
      <c r="A145" s="279" t="s">
        <v>139</v>
      </c>
      <c r="B145" s="200" t="s">
        <v>315</v>
      </c>
      <c r="C145" s="297">
        <v>43306</v>
      </c>
      <c r="D145" s="16">
        <v>8.43</v>
      </c>
      <c r="E145" s="16">
        <v>8.92</v>
      </c>
      <c r="F145" s="3">
        <v>25.3</v>
      </c>
      <c r="G145" s="18">
        <v>0.46700000000000003</v>
      </c>
      <c r="H145" s="175">
        <v>0.30399999999999999</v>
      </c>
      <c r="I145" s="337">
        <v>0.02</v>
      </c>
      <c r="J145" s="338">
        <v>0.28999999999999998</v>
      </c>
      <c r="K145" s="239">
        <f t="shared" si="11"/>
        <v>14.499999999999998</v>
      </c>
      <c r="L145" s="253" t="s">
        <v>314</v>
      </c>
    </row>
    <row r="146" spans="1:16" x14ac:dyDescent="0.2">
      <c r="A146" s="279" t="s">
        <v>137</v>
      </c>
      <c r="B146" s="200" t="s">
        <v>138</v>
      </c>
      <c r="C146" s="297">
        <v>43306</v>
      </c>
      <c r="D146" s="16">
        <v>8.4499999999999993</v>
      </c>
      <c r="E146" s="16">
        <v>9.19</v>
      </c>
      <c r="F146" s="3">
        <v>25.1</v>
      </c>
      <c r="G146" s="18">
        <v>0.47</v>
      </c>
      <c r="H146" s="175">
        <v>0.30599999999999999</v>
      </c>
      <c r="I146" s="337">
        <v>0.01</v>
      </c>
      <c r="J146" s="338">
        <v>0.26</v>
      </c>
      <c r="K146" s="239">
        <f t="shared" si="11"/>
        <v>26</v>
      </c>
      <c r="L146" s="253" t="s">
        <v>314</v>
      </c>
    </row>
    <row r="147" spans="1:16" x14ac:dyDescent="0.2">
      <c r="A147" s="279" t="s">
        <v>124</v>
      </c>
      <c r="B147" s="200" t="s">
        <v>125</v>
      </c>
      <c r="C147" s="297">
        <v>43306</v>
      </c>
      <c r="D147" s="16">
        <v>8.39</v>
      </c>
      <c r="E147" s="16">
        <v>11.62</v>
      </c>
      <c r="F147" s="3">
        <v>24.2</v>
      </c>
      <c r="G147" s="18">
        <v>0.51</v>
      </c>
      <c r="H147" s="175">
        <v>0.33200000000000002</v>
      </c>
      <c r="I147" s="337">
        <v>0.16</v>
      </c>
      <c r="J147" s="338">
        <v>1.07</v>
      </c>
      <c r="K147" s="239">
        <f t="shared" si="11"/>
        <v>6.6875</v>
      </c>
      <c r="L147" s="253" t="s">
        <v>314</v>
      </c>
      <c r="M147" s="343"/>
      <c r="N147" s="210"/>
      <c r="O147" s="210"/>
      <c r="P147" s="344"/>
    </row>
    <row r="148" spans="1:16" x14ac:dyDescent="0.2">
      <c r="A148" s="279" t="s">
        <v>104</v>
      </c>
      <c r="B148" s="200" t="s">
        <v>105</v>
      </c>
      <c r="C148" s="297">
        <v>43306</v>
      </c>
      <c r="D148" s="16">
        <v>8.31</v>
      </c>
      <c r="E148" s="16">
        <v>11.04</v>
      </c>
      <c r="F148" s="3">
        <v>25.5</v>
      </c>
      <c r="G148" s="18">
        <v>0.52800000000000002</v>
      </c>
      <c r="H148" s="175">
        <v>0.34200000000000003</v>
      </c>
      <c r="I148" s="337">
        <v>0.26</v>
      </c>
      <c r="J148" s="338">
        <v>1.72</v>
      </c>
      <c r="K148" s="239">
        <f t="shared" si="11"/>
        <v>6.615384615384615</v>
      </c>
      <c r="L148" s="253" t="s">
        <v>314</v>
      </c>
      <c r="M148" s="343"/>
      <c r="N148" s="210"/>
      <c r="O148" s="210"/>
      <c r="P148" s="344"/>
    </row>
    <row r="149" spans="1:16" x14ac:dyDescent="0.2">
      <c r="A149" s="279" t="s">
        <v>120</v>
      </c>
      <c r="B149" s="200" t="s">
        <v>261</v>
      </c>
      <c r="C149" s="297">
        <v>43306</v>
      </c>
      <c r="D149" s="77">
        <v>8.4</v>
      </c>
      <c r="E149" s="16">
        <v>14.98</v>
      </c>
      <c r="F149" s="3">
        <v>26.6</v>
      </c>
      <c r="G149" s="3">
        <v>0.52900000000000003</v>
      </c>
      <c r="H149" s="3">
        <v>0.34200000000000003</v>
      </c>
      <c r="I149" s="337">
        <v>0.28000000000000003</v>
      </c>
      <c r="J149" s="338">
        <v>3.97</v>
      </c>
      <c r="K149" s="239">
        <f t="shared" si="11"/>
        <v>14.178571428571427</v>
      </c>
      <c r="L149" s="507" t="s">
        <v>314</v>
      </c>
      <c r="M149" s="343"/>
      <c r="N149" s="210"/>
      <c r="O149" s="210"/>
      <c r="P149" s="344"/>
    </row>
    <row r="150" spans="1:16" x14ac:dyDescent="0.2">
      <c r="A150" s="279" t="s">
        <v>142</v>
      </c>
      <c r="B150" s="49" t="s">
        <v>143</v>
      </c>
      <c r="C150" s="297">
        <v>43306</v>
      </c>
      <c r="D150" s="16">
        <v>8.39</v>
      </c>
      <c r="E150" s="16">
        <v>8.69</v>
      </c>
      <c r="F150" s="3">
        <v>25.2</v>
      </c>
      <c r="G150" s="18">
        <v>0.47</v>
      </c>
      <c r="H150" s="175">
        <v>0.30599999999999999</v>
      </c>
      <c r="I150" s="337">
        <v>0.01</v>
      </c>
      <c r="J150" s="338">
        <v>0.35</v>
      </c>
      <c r="K150" s="239">
        <f t="shared" si="11"/>
        <v>35</v>
      </c>
      <c r="L150" s="253" t="s">
        <v>314</v>
      </c>
      <c r="M150" s="343"/>
      <c r="N150" s="210"/>
      <c r="O150" s="210"/>
      <c r="P150" s="344"/>
    </row>
    <row r="151" spans="1:16" x14ac:dyDescent="0.2">
      <c r="A151" s="280" t="s">
        <v>108</v>
      </c>
      <c r="B151" s="482" t="s">
        <v>109</v>
      </c>
      <c r="C151" s="348">
        <v>43306</v>
      </c>
      <c r="D151" s="81">
        <v>8.56</v>
      </c>
      <c r="E151" s="81">
        <v>14.26</v>
      </c>
      <c r="F151" s="65">
        <v>26.1</v>
      </c>
      <c r="G151" s="83">
        <v>0.48899999999999999</v>
      </c>
      <c r="H151" s="406">
        <v>0.318</v>
      </c>
      <c r="I151" s="108">
        <v>0.33</v>
      </c>
      <c r="J151" s="367">
        <v>1.85</v>
      </c>
      <c r="K151" s="277">
        <f t="shared" si="11"/>
        <v>5.6060606060606064</v>
      </c>
      <c r="L151" s="389" t="s">
        <v>314</v>
      </c>
      <c r="M151" s="343"/>
      <c r="N151" s="210"/>
      <c r="O151" s="210"/>
      <c r="P151" s="344"/>
    </row>
    <row r="152" spans="1:16" x14ac:dyDescent="0.2">
      <c r="A152" s="278" t="s">
        <v>116</v>
      </c>
      <c r="B152" s="199" t="s">
        <v>117</v>
      </c>
      <c r="C152" s="297">
        <v>43320</v>
      </c>
      <c r="D152" s="16">
        <v>8.42</v>
      </c>
      <c r="E152" s="16">
        <v>8.92</v>
      </c>
      <c r="F152" s="19">
        <v>25.4</v>
      </c>
      <c r="G152" s="18">
        <v>0.42599999999999999</v>
      </c>
      <c r="H152" s="175">
        <v>0.27700000000000002</v>
      </c>
      <c r="I152" s="337">
        <v>0.01</v>
      </c>
      <c r="J152" s="338">
        <v>0.31</v>
      </c>
      <c r="K152" s="239">
        <f t="shared" si="11"/>
        <v>31</v>
      </c>
      <c r="L152" s="388" t="s">
        <v>314</v>
      </c>
      <c r="M152" s="343"/>
    </row>
    <row r="153" spans="1:16" x14ac:dyDescent="0.2">
      <c r="A153" s="279" t="s">
        <v>139</v>
      </c>
      <c r="B153" s="200" t="s">
        <v>315</v>
      </c>
      <c r="C153" s="297">
        <v>43320</v>
      </c>
      <c r="D153" s="16">
        <v>8.51</v>
      </c>
      <c r="E153" s="16">
        <v>8.85</v>
      </c>
      <c r="F153" s="3">
        <v>25.8</v>
      </c>
      <c r="G153" s="18">
        <v>0.42799999999999999</v>
      </c>
      <c r="H153" s="175">
        <v>0.27800000000000002</v>
      </c>
      <c r="I153" s="337">
        <v>0.02</v>
      </c>
      <c r="J153" s="338">
        <v>0.31</v>
      </c>
      <c r="K153" s="239">
        <f t="shared" si="11"/>
        <v>15.5</v>
      </c>
      <c r="L153" s="253" t="s">
        <v>314</v>
      </c>
      <c r="M153" s="343"/>
    </row>
    <row r="154" spans="1:16" x14ac:dyDescent="0.2">
      <c r="A154" s="279" t="s">
        <v>137</v>
      </c>
      <c r="B154" s="200" t="s">
        <v>138</v>
      </c>
      <c r="C154" s="297">
        <v>43320</v>
      </c>
      <c r="D154" s="16">
        <v>8.51</v>
      </c>
      <c r="E154" s="16">
        <v>8.51</v>
      </c>
      <c r="F154" s="3">
        <v>25.8</v>
      </c>
      <c r="G154" s="18">
        <v>0.42799999999999999</v>
      </c>
      <c r="H154" s="175">
        <v>0.27800000000000002</v>
      </c>
      <c r="I154" s="337">
        <v>0.02</v>
      </c>
      <c r="J154" s="338">
        <v>0.28000000000000003</v>
      </c>
      <c r="K154" s="239">
        <f t="shared" si="11"/>
        <v>14.000000000000002</v>
      </c>
      <c r="L154" s="253" t="s">
        <v>314</v>
      </c>
      <c r="M154" s="343"/>
    </row>
    <row r="155" spans="1:16" x14ac:dyDescent="0.2">
      <c r="A155" s="279" t="s">
        <v>124</v>
      </c>
      <c r="B155" s="200" t="s">
        <v>125</v>
      </c>
      <c r="C155" s="297">
        <v>43320</v>
      </c>
      <c r="D155" s="16">
        <v>8.4600000000000009</v>
      </c>
      <c r="E155" s="16">
        <v>9.0299999999999994</v>
      </c>
      <c r="F155" s="3">
        <v>25.6</v>
      </c>
      <c r="G155" s="18">
        <v>0.435</v>
      </c>
      <c r="H155" s="175">
        <v>0.28399999999999997</v>
      </c>
      <c r="I155" s="337">
        <v>0.12</v>
      </c>
      <c r="J155" s="338">
        <v>1.03</v>
      </c>
      <c r="K155" s="239">
        <f t="shared" si="11"/>
        <v>8.5833333333333339</v>
      </c>
      <c r="L155" s="253" t="s">
        <v>314</v>
      </c>
    </row>
    <row r="156" spans="1:16" x14ac:dyDescent="0.2">
      <c r="A156" s="279" t="s">
        <v>104</v>
      </c>
      <c r="B156" s="200" t="s">
        <v>105</v>
      </c>
      <c r="C156" s="297">
        <v>43320</v>
      </c>
      <c r="D156" s="16">
        <v>7.86</v>
      </c>
      <c r="E156" s="16">
        <v>5.63</v>
      </c>
      <c r="F156" s="3">
        <v>19.399999999999999</v>
      </c>
      <c r="G156" s="18">
        <v>0.56100000000000005</v>
      </c>
      <c r="H156" s="175">
        <v>0.36499999999999999</v>
      </c>
      <c r="I156" s="337">
        <v>0.04</v>
      </c>
      <c r="J156" s="338">
        <v>2.72</v>
      </c>
      <c r="K156" s="239">
        <f t="shared" si="11"/>
        <v>68</v>
      </c>
      <c r="L156" s="253" t="s">
        <v>314</v>
      </c>
    </row>
    <row r="157" spans="1:16" x14ac:dyDescent="0.2">
      <c r="A157" s="208" t="s">
        <v>120</v>
      </c>
      <c r="B157" s="55" t="s">
        <v>261</v>
      </c>
      <c r="C157" s="401">
        <v>43320</v>
      </c>
      <c r="D157" s="77">
        <v>7.93</v>
      </c>
      <c r="E157" s="16">
        <v>5.4</v>
      </c>
      <c r="F157" s="3">
        <v>18.8</v>
      </c>
      <c r="G157" s="3">
        <v>0.52200000000000002</v>
      </c>
      <c r="H157" s="3">
        <v>0.33900000000000002</v>
      </c>
      <c r="I157" s="337">
        <v>7.0000000000000007E-2</v>
      </c>
      <c r="J157" s="338">
        <v>3.02</v>
      </c>
      <c r="K157" s="239">
        <f t="shared" si="11"/>
        <v>43.142857142857139</v>
      </c>
      <c r="L157" s="507" t="s">
        <v>314</v>
      </c>
    </row>
    <row r="158" spans="1:16" x14ac:dyDescent="0.2">
      <c r="A158" s="279" t="s">
        <v>142</v>
      </c>
      <c r="B158" s="49" t="s">
        <v>143</v>
      </c>
      <c r="C158" s="297">
        <v>43320</v>
      </c>
      <c r="D158" s="16">
        <v>8.51</v>
      </c>
      <c r="E158" s="16">
        <v>8.84</v>
      </c>
      <c r="F158" s="3">
        <v>25.8</v>
      </c>
      <c r="G158" s="18">
        <v>0.42599999999999999</v>
      </c>
      <c r="H158" s="175">
        <v>0.27700000000000002</v>
      </c>
      <c r="I158" s="337">
        <v>0.03</v>
      </c>
      <c r="J158" s="338">
        <v>0.3</v>
      </c>
      <c r="K158" s="239">
        <f t="shared" si="11"/>
        <v>10</v>
      </c>
      <c r="L158" s="253" t="s">
        <v>314</v>
      </c>
    </row>
    <row r="159" spans="1:16" x14ac:dyDescent="0.2">
      <c r="A159" s="280" t="s">
        <v>108</v>
      </c>
      <c r="B159" s="482" t="s">
        <v>109</v>
      </c>
      <c r="C159" s="348">
        <v>43320</v>
      </c>
      <c r="D159" s="81">
        <v>7.93</v>
      </c>
      <c r="E159" s="81">
        <v>6.75</v>
      </c>
      <c r="F159" s="82">
        <v>20</v>
      </c>
      <c r="G159" s="83">
        <v>0.58399999999999996</v>
      </c>
      <c r="H159" s="406">
        <v>0.38</v>
      </c>
      <c r="I159" s="108">
        <v>1.36</v>
      </c>
      <c r="J159" s="367">
        <v>5.8</v>
      </c>
      <c r="K159" s="277">
        <f t="shared" si="11"/>
        <v>4.2647058823529411</v>
      </c>
      <c r="L159" s="389" t="s">
        <v>314</v>
      </c>
    </row>
    <row r="160" spans="1:16" x14ac:dyDescent="0.2">
      <c r="A160" s="278" t="s">
        <v>116</v>
      </c>
      <c r="B160" s="199" t="s">
        <v>117</v>
      </c>
      <c r="C160" s="297">
        <v>43332</v>
      </c>
      <c r="D160" s="16">
        <v>8.4600000000000009</v>
      </c>
      <c r="E160" s="16">
        <v>9.6999999999999993</v>
      </c>
      <c r="F160" s="19">
        <v>25.1</v>
      </c>
      <c r="G160" s="18">
        <v>0.434</v>
      </c>
      <c r="H160" s="175">
        <v>0.28199999999999997</v>
      </c>
      <c r="I160" s="107">
        <v>0.22</v>
      </c>
      <c r="J160" s="338">
        <v>4.3</v>
      </c>
      <c r="K160" s="239">
        <f t="shared" si="11"/>
        <v>19.545454545454543</v>
      </c>
      <c r="L160" s="388" t="s">
        <v>314</v>
      </c>
      <c r="N160" s="407"/>
    </row>
    <row r="161" spans="1:33" x14ac:dyDescent="0.2">
      <c r="A161" s="279" t="s">
        <v>139</v>
      </c>
      <c r="B161" s="200" t="s">
        <v>315</v>
      </c>
      <c r="C161" s="297">
        <v>43332</v>
      </c>
      <c r="D161" s="16">
        <v>8.44</v>
      </c>
      <c r="E161" s="16">
        <v>8.02</v>
      </c>
      <c r="F161" s="3">
        <v>25.4</v>
      </c>
      <c r="G161" s="18">
        <v>0.42499999999999999</v>
      </c>
      <c r="H161" s="175">
        <v>0.27600000000000002</v>
      </c>
      <c r="I161" s="341">
        <v>0</v>
      </c>
      <c r="J161" s="338">
        <v>0.21</v>
      </c>
      <c r="K161" s="342" t="s">
        <v>316</v>
      </c>
      <c r="L161" s="253" t="s">
        <v>314</v>
      </c>
    </row>
    <row r="162" spans="1:33" x14ac:dyDescent="0.2">
      <c r="A162" s="279" t="s">
        <v>137</v>
      </c>
      <c r="B162" s="200" t="s">
        <v>138</v>
      </c>
      <c r="C162" s="297">
        <v>43332</v>
      </c>
      <c r="D162" s="16">
        <v>8.4700000000000006</v>
      </c>
      <c r="E162" s="16">
        <v>8.02</v>
      </c>
      <c r="F162" s="3">
        <v>25.4</v>
      </c>
      <c r="G162" s="18">
        <v>0.42499999999999999</v>
      </c>
      <c r="H162" s="175">
        <v>0.27600000000000002</v>
      </c>
      <c r="I162" s="341">
        <v>0</v>
      </c>
      <c r="J162" s="338">
        <v>0.16</v>
      </c>
      <c r="K162" s="342" t="s">
        <v>316</v>
      </c>
      <c r="L162" s="253" t="s">
        <v>314</v>
      </c>
      <c r="X162" s="520"/>
      <c r="Y162" s="520"/>
      <c r="Z162" s="55"/>
      <c r="AA162" s="520"/>
      <c r="AB162" s="520"/>
      <c r="AC162" s="520"/>
      <c r="AD162" s="520"/>
      <c r="AE162" s="520"/>
      <c r="AF162" s="520"/>
    </row>
    <row r="163" spans="1:33" x14ac:dyDescent="0.2">
      <c r="A163" s="279" t="s">
        <v>124</v>
      </c>
      <c r="B163" s="200" t="s">
        <v>125</v>
      </c>
      <c r="C163" s="297">
        <v>43332</v>
      </c>
      <c r="D163" s="16">
        <v>8.5299999999999994</v>
      </c>
      <c r="E163" s="16">
        <v>8.82</v>
      </c>
      <c r="F163" s="3">
        <v>25.6</v>
      </c>
      <c r="G163" s="18">
        <v>0.41299999999999998</v>
      </c>
      <c r="H163" s="175">
        <v>0.26900000000000002</v>
      </c>
      <c r="I163" s="107">
        <v>0.26</v>
      </c>
      <c r="J163" s="338">
        <v>0.99</v>
      </c>
      <c r="K163" s="240">
        <f>J163/I163</f>
        <v>3.8076923076923075</v>
      </c>
      <c r="L163" s="253" t="s">
        <v>317</v>
      </c>
      <c r="X163" s="520"/>
      <c r="Y163" s="520"/>
      <c r="Z163" s="55"/>
      <c r="AA163" s="520"/>
      <c r="AB163" s="520"/>
      <c r="AC163" s="520"/>
      <c r="AD163" s="520"/>
      <c r="AE163" s="520"/>
      <c r="AF163" s="520"/>
    </row>
    <row r="164" spans="1:33" x14ac:dyDescent="0.2">
      <c r="A164" s="279" t="s">
        <v>104</v>
      </c>
      <c r="B164" s="200" t="s">
        <v>105</v>
      </c>
      <c r="C164" s="297">
        <v>43332</v>
      </c>
      <c r="D164" s="16">
        <v>8.39</v>
      </c>
      <c r="E164" s="16">
        <v>8.39</v>
      </c>
      <c r="F164" s="3">
        <v>24.9</v>
      </c>
      <c r="G164" s="18">
        <v>0.433</v>
      </c>
      <c r="H164" s="175">
        <v>0.28100000000000003</v>
      </c>
      <c r="I164" s="107">
        <v>2.77</v>
      </c>
      <c r="J164" s="338">
        <v>3.46</v>
      </c>
      <c r="K164" s="240">
        <f>J164/I164</f>
        <v>1.2490974729241877</v>
      </c>
      <c r="L164" s="253" t="s">
        <v>317</v>
      </c>
      <c r="X164" s="520"/>
      <c r="Y164" s="520"/>
      <c r="Z164" s="55"/>
      <c r="AA164" s="520"/>
      <c r="AB164" s="520"/>
      <c r="AC164" s="520"/>
      <c r="AD164" s="520"/>
      <c r="AE164" s="520"/>
      <c r="AF164" s="520"/>
    </row>
    <row r="165" spans="1:33" x14ac:dyDescent="0.2">
      <c r="A165" s="208" t="s">
        <v>120</v>
      </c>
      <c r="B165" s="55" t="s">
        <v>261</v>
      </c>
      <c r="C165" s="401">
        <v>43332</v>
      </c>
      <c r="D165" s="77">
        <v>8.44</v>
      </c>
      <c r="E165" s="16">
        <v>7.84</v>
      </c>
      <c r="F165" s="3">
        <v>24.3</v>
      </c>
      <c r="G165" s="3">
        <v>0.42499999999999999</v>
      </c>
      <c r="H165" s="3">
        <v>0.27600000000000002</v>
      </c>
      <c r="I165" s="337">
        <v>0.16</v>
      </c>
      <c r="J165" s="338">
        <v>0.4</v>
      </c>
      <c r="K165" s="240">
        <f t="shared" ref="K165" si="12">J165/I165</f>
        <v>2.5</v>
      </c>
      <c r="L165" s="507" t="s">
        <v>317</v>
      </c>
      <c r="X165" s="520"/>
      <c r="Y165" s="520"/>
      <c r="Z165" s="55"/>
      <c r="AA165" s="520"/>
      <c r="AB165" s="520"/>
      <c r="AC165" s="520"/>
      <c r="AD165" s="520"/>
      <c r="AE165" s="520"/>
      <c r="AF165" s="520"/>
    </row>
    <row r="166" spans="1:33" x14ac:dyDescent="0.2">
      <c r="A166" s="279" t="s">
        <v>142</v>
      </c>
      <c r="B166" s="49" t="s">
        <v>143</v>
      </c>
      <c r="C166" s="297">
        <v>43332</v>
      </c>
      <c r="D166" s="16">
        <v>8.4499999999999993</v>
      </c>
      <c r="E166" s="16">
        <v>9.48</v>
      </c>
      <c r="F166" s="3">
        <v>25.7</v>
      </c>
      <c r="G166" s="18">
        <v>0.41599999999999998</v>
      </c>
      <c r="H166" s="175">
        <v>0.27</v>
      </c>
      <c r="I166" s="107">
        <v>0.1</v>
      </c>
      <c r="J166" s="338">
        <v>0.41</v>
      </c>
      <c r="K166" s="240">
        <f>J166/I166</f>
        <v>4.0999999999999996</v>
      </c>
      <c r="L166" s="253" t="s">
        <v>314</v>
      </c>
      <c r="X166" s="520"/>
      <c r="Y166" s="520"/>
      <c r="Z166" s="55"/>
      <c r="AA166" s="520"/>
      <c r="AB166" s="520"/>
      <c r="AC166" s="520"/>
      <c r="AD166" s="520"/>
      <c r="AE166" s="520"/>
      <c r="AF166" s="520"/>
      <c r="AG166" s="520"/>
    </row>
    <row r="167" spans="1:33" x14ac:dyDescent="0.2">
      <c r="A167" s="280" t="s">
        <v>108</v>
      </c>
      <c r="B167" s="482" t="s">
        <v>109</v>
      </c>
      <c r="C167" s="348">
        <v>43332</v>
      </c>
      <c r="D167" s="81">
        <v>8.27</v>
      </c>
      <c r="E167" s="81">
        <v>6.43</v>
      </c>
      <c r="F167" s="65">
        <v>23.5</v>
      </c>
      <c r="G167" s="83">
        <v>0.59199999999999997</v>
      </c>
      <c r="H167" s="406">
        <v>0.38400000000000001</v>
      </c>
      <c r="I167" s="108">
        <v>0.01</v>
      </c>
      <c r="J167" s="367">
        <v>2.42</v>
      </c>
      <c r="K167" s="277">
        <f>J167/I167</f>
        <v>242</v>
      </c>
      <c r="L167" s="389" t="s">
        <v>314</v>
      </c>
      <c r="AG167" s="520"/>
    </row>
    <row r="168" spans="1:33" x14ac:dyDescent="0.2">
      <c r="A168" s="278" t="s">
        <v>116</v>
      </c>
      <c r="B168" s="199" t="s">
        <v>117</v>
      </c>
      <c r="C168" s="297">
        <v>43348</v>
      </c>
      <c r="D168" s="16">
        <v>8.5500000000000007</v>
      </c>
      <c r="E168" s="16">
        <v>11.66</v>
      </c>
      <c r="F168" s="19">
        <v>26</v>
      </c>
      <c r="G168" s="18">
        <v>0.435</v>
      </c>
      <c r="H168" s="175">
        <v>0.28299999999999997</v>
      </c>
      <c r="I168" s="107">
        <v>0.51</v>
      </c>
      <c r="J168" s="338">
        <v>0.51</v>
      </c>
      <c r="K168" s="240">
        <f t="shared" ref="K168" si="13">J168/I168</f>
        <v>1</v>
      </c>
      <c r="L168" s="388" t="s">
        <v>317</v>
      </c>
      <c r="X168" s="3"/>
      <c r="Y168" s="56"/>
      <c r="Z168" s="303"/>
      <c r="AA168" s="520"/>
      <c r="AB168" s="520"/>
      <c r="AC168" s="520"/>
      <c r="AD168" s="520"/>
      <c r="AE168" s="520"/>
      <c r="AF168" s="520"/>
      <c r="AG168" s="520"/>
    </row>
    <row r="169" spans="1:33" x14ac:dyDescent="0.2">
      <c r="A169" s="279" t="s">
        <v>139</v>
      </c>
      <c r="B169" s="200" t="s">
        <v>315</v>
      </c>
      <c r="C169" s="297">
        <v>43348</v>
      </c>
      <c r="D169" s="16">
        <v>8.5399999999999991</v>
      </c>
      <c r="E169" s="16">
        <v>8.8800000000000008</v>
      </c>
      <c r="F169" s="3">
        <v>26.1</v>
      </c>
      <c r="G169" s="18">
        <v>0.42499999999999999</v>
      </c>
      <c r="H169" s="175">
        <v>0.27600000000000002</v>
      </c>
      <c r="I169" s="341">
        <v>0</v>
      </c>
      <c r="J169" s="338">
        <v>0.21</v>
      </c>
      <c r="K169" s="500" t="s">
        <v>316</v>
      </c>
      <c r="L169" s="253" t="s">
        <v>314</v>
      </c>
      <c r="X169" s="3"/>
      <c r="Y169" s="181"/>
      <c r="Z169" s="303"/>
      <c r="AA169" s="520"/>
      <c r="AB169" s="520"/>
      <c r="AC169" s="520"/>
      <c r="AD169" s="520"/>
      <c r="AE169" s="520"/>
      <c r="AF169" s="520"/>
      <c r="AG169" s="520"/>
    </row>
    <row r="170" spans="1:33" x14ac:dyDescent="0.2">
      <c r="A170" s="279" t="s">
        <v>137</v>
      </c>
      <c r="B170" s="200" t="s">
        <v>138</v>
      </c>
      <c r="C170" s="297">
        <v>43348</v>
      </c>
      <c r="D170" s="16">
        <v>8.5399999999999991</v>
      </c>
      <c r="E170" s="16">
        <v>9.26</v>
      </c>
      <c r="F170" s="3">
        <v>25.8</v>
      </c>
      <c r="G170" s="18">
        <v>0.42599999999999999</v>
      </c>
      <c r="H170" s="175">
        <v>0.27700000000000002</v>
      </c>
      <c r="I170" s="341">
        <v>0</v>
      </c>
      <c r="J170" s="29">
        <v>0.2</v>
      </c>
      <c r="K170" s="500" t="s">
        <v>316</v>
      </c>
      <c r="L170" s="253" t="s">
        <v>314</v>
      </c>
      <c r="X170" s="3"/>
      <c r="Y170" s="200"/>
      <c r="Z170" s="303"/>
      <c r="AA170" s="520"/>
      <c r="AB170" s="520"/>
      <c r="AC170" s="520"/>
      <c r="AD170" s="520"/>
      <c r="AE170" s="520"/>
      <c r="AF170" s="520"/>
      <c r="AG170" s="520"/>
    </row>
    <row r="171" spans="1:33" x14ac:dyDescent="0.2">
      <c r="A171" s="279" t="s">
        <v>124</v>
      </c>
      <c r="B171" s="200" t="s">
        <v>125</v>
      </c>
      <c r="C171" s="297">
        <v>43348</v>
      </c>
      <c r="D171" s="16">
        <v>8.5500000000000007</v>
      </c>
      <c r="E171" s="16">
        <v>9.32</v>
      </c>
      <c r="F171" s="3">
        <v>27.4</v>
      </c>
      <c r="G171" s="18">
        <v>0.42699999999999999</v>
      </c>
      <c r="H171" s="175">
        <v>0.27700000000000002</v>
      </c>
      <c r="I171" s="107">
        <v>1.21</v>
      </c>
      <c r="J171" s="338">
        <v>0.53</v>
      </c>
      <c r="K171" s="240">
        <f>J171/I171</f>
        <v>0.43801652892561987</v>
      </c>
      <c r="L171" s="253" t="s">
        <v>317</v>
      </c>
      <c r="AG171" s="520"/>
    </row>
    <row r="172" spans="1:33" x14ac:dyDescent="0.2">
      <c r="A172" s="279" t="s">
        <v>104</v>
      </c>
      <c r="B172" s="200" t="s">
        <v>105</v>
      </c>
      <c r="C172" s="297">
        <v>43348</v>
      </c>
      <c r="D172" s="16">
        <v>8.3800000000000008</v>
      </c>
      <c r="E172" s="16">
        <v>10.97</v>
      </c>
      <c r="F172" s="3">
        <v>26.7</v>
      </c>
      <c r="G172" s="18">
        <v>0.44700000000000001</v>
      </c>
      <c r="H172" s="175">
        <v>0.29099999999999998</v>
      </c>
      <c r="I172" s="107">
        <v>1.51</v>
      </c>
      <c r="J172" s="338">
        <v>0.95</v>
      </c>
      <c r="K172" s="240">
        <f>J172/I172</f>
        <v>0.62913907284768211</v>
      </c>
      <c r="L172" s="253" t="s">
        <v>317</v>
      </c>
      <c r="AG172" s="520"/>
    </row>
    <row r="173" spans="1:33" x14ac:dyDescent="0.2">
      <c r="A173" s="208" t="s">
        <v>120</v>
      </c>
      <c r="B173" s="55" t="s">
        <v>261</v>
      </c>
      <c r="C173" s="401">
        <v>43348</v>
      </c>
      <c r="D173" s="520">
        <v>8.61</v>
      </c>
      <c r="E173" s="520">
        <v>12.53</v>
      </c>
      <c r="F173" s="520">
        <v>27</v>
      </c>
      <c r="G173" s="520">
        <v>0.42</v>
      </c>
      <c r="H173" s="520">
        <v>0.27300000000000002</v>
      </c>
      <c r="I173" s="337">
        <v>3.83</v>
      </c>
      <c r="J173" s="338">
        <v>1.63</v>
      </c>
      <c r="K173" s="240">
        <f t="shared" ref="K173" si="14">J173/I173</f>
        <v>0.42558746736292424</v>
      </c>
      <c r="L173" s="507" t="s">
        <v>317</v>
      </c>
      <c r="AG173" s="520"/>
    </row>
    <row r="174" spans="1:33" x14ac:dyDescent="0.2">
      <c r="A174" s="279" t="s">
        <v>142</v>
      </c>
      <c r="B174" s="49" t="s">
        <v>143</v>
      </c>
      <c r="C174" s="297">
        <v>43348</v>
      </c>
      <c r="D174" s="16">
        <v>8.8000000000000007</v>
      </c>
      <c r="E174" s="16">
        <v>9.7799999999999994</v>
      </c>
      <c r="F174" s="3">
        <v>26.5</v>
      </c>
      <c r="G174" s="18">
        <v>0.42399999999999999</v>
      </c>
      <c r="H174" s="175">
        <v>0.27500000000000002</v>
      </c>
      <c r="I174" s="107">
        <v>0.05</v>
      </c>
      <c r="J174" s="338">
        <v>0.18</v>
      </c>
      <c r="K174" s="240">
        <f>J174/I174</f>
        <v>3.5999999999999996</v>
      </c>
      <c r="L174" s="253" t="s">
        <v>317</v>
      </c>
    </row>
    <row r="175" spans="1:33" s="210" customFormat="1" x14ac:dyDescent="0.2">
      <c r="A175" s="280" t="s">
        <v>108</v>
      </c>
      <c r="B175" s="482" t="s">
        <v>109</v>
      </c>
      <c r="C175" s="348">
        <v>43348</v>
      </c>
      <c r="D175" s="81">
        <v>8.5</v>
      </c>
      <c r="E175" s="81">
        <v>9.67</v>
      </c>
      <c r="F175" s="65">
        <v>25.9</v>
      </c>
      <c r="G175" s="83">
        <v>0.434</v>
      </c>
      <c r="H175" s="406">
        <v>0.28199999999999997</v>
      </c>
      <c r="I175" s="108">
        <v>0.03</v>
      </c>
      <c r="J175" s="367">
        <v>0.26</v>
      </c>
      <c r="K175" s="277">
        <f>J175/I175</f>
        <v>8.6666666666666679</v>
      </c>
      <c r="L175" s="389" t="s">
        <v>314</v>
      </c>
    </row>
    <row r="176" spans="1:33" s="210" customFormat="1" x14ac:dyDescent="0.2">
      <c r="A176" s="278" t="s">
        <v>116</v>
      </c>
      <c r="B176" s="199" t="s">
        <v>117</v>
      </c>
      <c r="C176" s="297">
        <v>43361</v>
      </c>
      <c r="D176" s="16">
        <v>8.56</v>
      </c>
      <c r="E176" s="16">
        <v>10.029999999999999</v>
      </c>
      <c r="F176" s="19">
        <v>22.8</v>
      </c>
      <c r="G176" s="18">
        <v>0.42599999999999999</v>
      </c>
      <c r="H176" s="175">
        <v>0.27800000000000002</v>
      </c>
      <c r="I176" s="107">
        <v>2.5</v>
      </c>
      <c r="J176" s="338">
        <v>0.98</v>
      </c>
      <c r="K176" s="240">
        <f t="shared" ref="K176:K178" si="15">J176/I176</f>
        <v>0.39200000000000002</v>
      </c>
      <c r="L176" s="388" t="s">
        <v>317</v>
      </c>
      <c r="U176" s="208"/>
    </row>
    <row r="177" spans="1:20" s="210" customFormat="1" x14ac:dyDescent="0.2">
      <c r="A177" s="279" t="s">
        <v>139</v>
      </c>
      <c r="B177" s="200" t="s">
        <v>315</v>
      </c>
      <c r="C177" s="297">
        <v>43361</v>
      </c>
      <c r="D177" s="16">
        <v>8.51</v>
      </c>
      <c r="E177" s="16">
        <v>9.48</v>
      </c>
      <c r="F177" s="3">
        <v>23.3</v>
      </c>
      <c r="G177" s="18">
        <v>0.42699999999999999</v>
      </c>
      <c r="H177" s="175">
        <v>0.27700000000000002</v>
      </c>
      <c r="I177" s="107">
        <v>0.05</v>
      </c>
      <c r="J177" s="338">
        <v>0.24</v>
      </c>
      <c r="K177" s="240">
        <f t="shared" si="15"/>
        <v>4.8</v>
      </c>
      <c r="L177" s="253" t="s">
        <v>314</v>
      </c>
    </row>
    <row r="178" spans="1:20" s="210" customFormat="1" x14ac:dyDescent="0.2">
      <c r="A178" s="279" t="s">
        <v>137</v>
      </c>
      <c r="B178" s="200" t="s">
        <v>138</v>
      </c>
      <c r="C178" s="297">
        <v>43361</v>
      </c>
      <c r="D178" s="16">
        <v>8.49</v>
      </c>
      <c r="E178" s="16">
        <v>9.19</v>
      </c>
      <c r="F178" s="3">
        <v>23.2</v>
      </c>
      <c r="G178" s="18">
        <v>0.42699999999999999</v>
      </c>
      <c r="H178" s="175">
        <v>0.27800000000000002</v>
      </c>
      <c r="I178" s="107">
        <v>0.04</v>
      </c>
      <c r="J178" s="338">
        <v>0.28000000000000003</v>
      </c>
      <c r="K178" s="239">
        <f t="shared" si="15"/>
        <v>7.0000000000000009</v>
      </c>
      <c r="L178" s="253" t="s">
        <v>314</v>
      </c>
    </row>
    <row r="179" spans="1:20" s="210" customFormat="1" x14ac:dyDescent="0.2">
      <c r="A179" s="279" t="s">
        <v>124</v>
      </c>
      <c r="B179" s="200" t="s">
        <v>125</v>
      </c>
      <c r="C179" s="297">
        <v>43361</v>
      </c>
      <c r="D179" s="16">
        <v>8.3000000000000007</v>
      </c>
      <c r="E179" s="16">
        <v>8.2100000000000009</v>
      </c>
      <c r="F179" s="3">
        <v>22.2</v>
      </c>
      <c r="G179" s="18">
        <v>0.45300000000000001</v>
      </c>
      <c r="H179" s="175">
        <v>0.29399999999999998</v>
      </c>
      <c r="I179" s="107">
        <v>5.41</v>
      </c>
      <c r="J179" s="338">
        <v>2.62</v>
      </c>
      <c r="K179" s="240">
        <f>J179/I179</f>
        <v>0.48428835489833644</v>
      </c>
      <c r="L179" s="253" t="s">
        <v>317</v>
      </c>
    </row>
    <row r="180" spans="1:20" s="210" customFormat="1" x14ac:dyDescent="0.2">
      <c r="A180" s="279" t="s">
        <v>104</v>
      </c>
      <c r="B180" s="200" t="s">
        <v>105</v>
      </c>
      <c r="C180" s="297">
        <v>43361</v>
      </c>
      <c r="D180" s="16">
        <v>8.35</v>
      </c>
      <c r="E180" s="16">
        <v>8.4700000000000006</v>
      </c>
      <c r="F180" s="3">
        <v>23.1</v>
      </c>
      <c r="G180" s="18">
        <v>0.434</v>
      </c>
      <c r="H180" s="175">
        <v>0.28599999999999998</v>
      </c>
      <c r="I180" s="107">
        <v>0.47</v>
      </c>
      <c r="J180" s="338">
        <v>0.82</v>
      </c>
      <c r="K180" s="240">
        <f>J180/I180</f>
        <v>1.7446808510638299</v>
      </c>
      <c r="L180" s="253" t="s">
        <v>317</v>
      </c>
    </row>
    <row r="181" spans="1:20" s="210" customFormat="1" x14ac:dyDescent="0.2">
      <c r="A181" s="208" t="s">
        <v>120</v>
      </c>
      <c r="B181" s="55" t="s">
        <v>261</v>
      </c>
      <c r="C181" s="401">
        <v>43361</v>
      </c>
      <c r="D181" s="520">
        <v>8.16</v>
      </c>
      <c r="E181" s="520">
        <v>7.72</v>
      </c>
      <c r="F181" s="520">
        <v>20.7</v>
      </c>
      <c r="G181" s="520">
        <v>0.42399999999999999</v>
      </c>
      <c r="H181" s="520">
        <v>0.27600000000000002</v>
      </c>
      <c r="I181" s="337">
        <v>0.14000000000000001</v>
      </c>
      <c r="J181" s="338">
        <v>0.28000000000000003</v>
      </c>
      <c r="K181" s="240">
        <f t="shared" ref="K181" si="16">J181/I181</f>
        <v>2</v>
      </c>
      <c r="L181" s="507" t="s">
        <v>317</v>
      </c>
    </row>
    <row r="182" spans="1:20" s="210" customFormat="1" x14ac:dyDescent="0.2">
      <c r="A182" s="279" t="s">
        <v>142</v>
      </c>
      <c r="B182" s="49" t="s">
        <v>143</v>
      </c>
      <c r="C182" s="297">
        <v>43361</v>
      </c>
      <c r="D182" s="16">
        <v>8.49</v>
      </c>
      <c r="E182" s="16">
        <v>8.92</v>
      </c>
      <c r="F182" s="3">
        <v>23.4</v>
      </c>
      <c r="G182" s="18">
        <v>0.42499999999999999</v>
      </c>
      <c r="H182" s="175">
        <v>0.27600000000000002</v>
      </c>
      <c r="I182" s="107">
        <v>0.09</v>
      </c>
      <c r="J182" s="338">
        <v>0.28000000000000003</v>
      </c>
      <c r="K182" s="240">
        <f>J182/I182</f>
        <v>3.1111111111111116</v>
      </c>
      <c r="L182" s="253" t="s">
        <v>317</v>
      </c>
    </row>
    <row r="183" spans="1:20" x14ac:dyDescent="0.2">
      <c r="A183" s="280" t="s">
        <v>108</v>
      </c>
      <c r="B183" s="482" t="s">
        <v>109</v>
      </c>
      <c r="C183" s="348">
        <v>43361</v>
      </c>
      <c r="D183" s="81">
        <v>8.42</v>
      </c>
      <c r="E183" s="81">
        <v>9.49</v>
      </c>
      <c r="F183" s="65">
        <v>22.5</v>
      </c>
      <c r="G183" s="83">
        <v>0.46400000000000002</v>
      </c>
      <c r="H183" s="406">
        <v>0.30199999999999999</v>
      </c>
      <c r="I183" s="108">
        <v>0.06</v>
      </c>
      <c r="J183" s="367">
        <v>0.62</v>
      </c>
      <c r="K183" s="277">
        <f>J183/I183</f>
        <v>10.333333333333334</v>
      </c>
      <c r="L183" s="389" t="s">
        <v>314</v>
      </c>
    </row>
    <row r="184" spans="1:20" x14ac:dyDescent="0.2">
      <c r="A184" s="278" t="s">
        <v>116</v>
      </c>
      <c r="B184" s="199" t="s">
        <v>117</v>
      </c>
      <c r="C184" s="297">
        <v>43384</v>
      </c>
      <c r="D184" s="16">
        <v>8.27</v>
      </c>
      <c r="E184" s="16">
        <v>9.48</v>
      </c>
      <c r="F184" s="19">
        <v>17.899999999999999</v>
      </c>
      <c r="G184" s="18">
        <v>0.47</v>
      </c>
      <c r="H184" s="175">
        <v>0.30599999999999999</v>
      </c>
      <c r="I184" s="107">
        <v>0.15</v>
      </c>
      <c r="J184" s="29">
        <v>0.7</v>
      </c>
      <c r="K184" s="240">
        <f t="shared" ref="K184:K186" si="17">J184/I184</f>
        <v>4.666666666666667</v>
      </c>
      <c r="L184" s="388" t="s">
        <v>314</v>
      </c>
    </row>
    <row r="185" spans="1:20" x14ac:dyDescent="0.2">
      <c r="A185" s="279" t="s">
        <v>139</v>
      </c>
      <c r="B185" s="200" t="s">
        <v>315</v>
      </c>
      <c r="C185" s="297">
        <v>43384</v>
      </c>
      <c r="D185" s="16">
        <v>8.31</v>
      </c>
      <c r="E185" s="16">
        <v>9.3699999999999992</v>
      </c>
      <c r="F185" s="19">
        <v>18.5</v>
      </c>
      <c r="G185" s="18">
        <v>0.42599999999999999</v>
      </c>
      <c r="H185" s="175">
        <v>0.27900000000000003</v>
      </c>
      <c r="I185" s="107">
        <v>0.28000000000000003</v>
      </c>
      <c r="J185" s="338">
        <v>0.57999999999999996</v>
      </c>
      <c r="K185" s="240">
        <f t="shared" si="17"/>
        <v>2.0714285714285712</v>
      </c>
      <c r="L185" s="253" t="s">
        <v>317</v>
      </c>
    </row>
    <row r="186" spans="1:20" x14ac:dyDescent="0.2">
      <c r="A186" s="279" t="s">
        <v>137</v>
      </c>
      <c r="B186" s="200" t="s">
        <v>138</v>
      </c>
      <c r="C186" s="297">
        <v>43384</v>
      </c>
      <c r="D186" s="16">
        <v>8.34</v>
      </c>
      <c r="E186" s="16">
        <v>9.59</v>
      </c>
      <c r="F186" s="19">
        <v>18.3</v>
      </c>
      <c r="G186" s="18">
        <v>0.42699999999999999</v>
      </c>
      <c r="H186" s="175">
        <v>0.27800000000000002</v>
      </c>
      <c r="I186" s="107">
        <v>0.27</v>
      </c>
      <c r="J186" s="338">
        <v>0.53</v>
      </c>
      <c r="K186" s="240">
        <f t="shared" si="17"/>
        <v>1.962962962962963</v>
      </c>
      <c r="L186" s="253" t="s">
        <v>317</v>
      </c>
      <c r="M186"/>
      <c r="N186"/>
      <c r="O186"/>
      <c r="P186"/>
      <c r="Q186"/>
      <c r="R186"/>
      <c r="S186"/>
      <c r="T186"/>
    </row>
    <row r="187" spans="1:20" x14ac:dyDescent="0.2">
      <c r="A187" s="279" t="s">
        <v>124</v>
      </c>
      <c r="B187" s="200" t="s">
        <v>125</v>
      </c>
      <c r="C187" s="297">
        <v>43384</v>
      </c>
      <c r="D187" s="16">
        <v>8.31</v>
      </c>
      <c r="E187" s="16">
        <v>9.1300000000000008</v>
      </c>
      <c r="F187" s="19">
        <v>18.2</v>
      </c>
      <c r="G187" s="18">
        <v>0.44500000000000001</v>
      </c>
      <c r="H187" s="175">
        <v>0.28999999999999998</v>
      </c>
      <c r="I187" s="107">
        <v>0.23</v>
      </c>
      <c r="J187" s="338">
        <v>1.02</v>
      </c>
      <c r="K187" s="240">
        <f>J187/I187</f>
        <v>4.4347826086956523</v>
      </c>
      <c r="L187" s="253" t="s">
        <v>314</v>
      </c>
      <c r="M187"/>
      <c r="N187"/>
      <c r="O187"/>
      <c r="P187"/>
      <c r="Q187"/>
      <c r="R187"/>
      <c r="S187"/>
      <c r="T187"/>
    </row>
    <row r="188" spans="1:20" x14ac:dyDescent="0.2">
      <c r="A188" s="279" t="s">
        <v>104</v>
      </c>
      <c r="B188" s="200" t="s">
        <v>105</v>
      </c>
      <c r="C188" s="297">
        <v>43384</v>
      </c>
      <c r="D188" s="16">
        <v>8.18</v>
      </c>
      <c r="E188" s="16">
        <v>8.86</v>
      </c>
      <c r="F188" s="19">
        <v>18</v>
      </c>
      <c r="G188" s="18">
        <v>0.439</v>
      </c>
      <c r="H188" s="175">
        <v>0.25</v>
      </c>
      <c r="I188" s="107">
        <v>0.22</v>
      </c>
      <c r="J188" s="338">
        <v>0.63</v>
      </c>
      <c r="K188" s="240">
        <f>J188/I188</f>
        <v>2.8636363636363638</v>
      </c>
      <c r="L188" s="253" t="s">
        <v>317</v>
      </c>
      <c r="M188"/>
      <c r="N188"/>
      <c r="O188"/>
      <c r="P188"/>
      <c r="Q188"/>
      <c r="R188"/>
      <c r="S188"/>
      <c r="T188"/>
    </row>
    <row r="189" spans="1:20" x14ac:dyDescent="0.2">
      <c r="A189" s="208" t="s">
        <v>120</v>
      </c>
      <c r="B189" s="55" t="s">
        <v>261</v>
      </c>
      <c r="C189" s="401">
        <v>43384</v>
      </c>
      <c r="D189" s="520">
        <v>8.08</v>
      </c>
      <c r="E189" s="520">
        <v>8.15</v>
      </c>
      <c r="F189" s="520">
        <v>13.7</v>
      </c>
      <c r="G189" s="520">
        <v>0.504</v>
      </c>
      <c r="H189" s="520">
        <v>0.32800000000000001</v>
      </c>
      <c r="I189" s="337">
        <v>0.11</v>
      </c>
      <c r="J189" s="338">
        <v>0.95</v>
      </c>
      <c r="K189" s="239">
        <f t="shared" ref="K189" si="18">J189/I189</f>
        <v>8.6363636363636367</v>
      </c>
      <c r="L189" s="507" t="s">
        <v>314</v>
      </c>
      <c r="M189"/>
      <c r="N189"/>
      <c r="O189"/>
      <c r="P189"/>
      <c r="Q189"/>
      <c r="R189"/>
      <c r="S189"/>
      <c r="T189"/>
    </row>
    <row r="190" spans="1:20" x14ac:dyDescent="0.2">
      <c r="A190" s="279" t="s">
        <v>142</v>
      </c>
      <c r="B190" s="49" t="s">
        <v>143</v>
      </c>
      <c r="C190" s="297">
        <v>43384</v>
      </c>
      <c r="D190" s="16">
        <v>8.34</v>
      </c>
      <c r="E190" s="16">
        <v>10.199999999999999</v>
      </c>
      <c r="F190" s="19">
        <v>17.2</v>
      </c>
      <c r="G190" s="18">
        <v>0.42599999999999999</v>
      </c>
      <c r="H190" s="175">
        <v>0.27700000000000002</v>
      </c>
      <c r="I190" s="107">
        <v>0.19</v>
      </c>
      <c r="J190" s="338">
        <v>0.43</v>
      </c>
      <c r="K190" s="240">
        <f>J190/I190</f>
        <v>2.263157894736842</v>
      </c>
      <c r="L190" s="253" t="s">
        <v>317</v>
      </c>
      <c r="M190"/>
      <c r="N190"/>
      <c r="O190"/>
      <c r="P190"/>
      <c r="Q190"/>
      <c r="R190"/>
      <c r="S190"/>
      <c r="T190"/>
    </row>
    <row r="191" spans="1:20" x14ac:dyDescent="0.2">
      <c r="A191" s="280" t="s">
        <v>108</v>
      </c>
      <c r="B191" s="482" t="s">
        <v>109</v>
      </c>
      <c r="C191" s="348">
        <v>43384</v>
      </c>
      <c r="D191" s="81">
        <v>8.17</v>
      </c>
      <c r="E191" s="81">
        <v>9.3800000000000008</v>
      </c>
      <c r="F191" s="82">
        <v>18</v>
      </c>
      <c r="G191" s="83">
        <v>0.51500000000000001</v>
      </c>
      <c r="H191" s="406">
        <v>0.33100000000000002</v>
      </c>
      <c r="I191" s="108">
        <v>0.26</v>
      </c>
      <c r="J191" s="367">
        <v>0.73</v>
      </c>
      <c r="K191" s="256">
        <f>J191/I191</f>
        <v>2.8076923076923075</v>
      </c>
      <c r="L191" s="389" t="s">
        <v>317</v>
      </c>
      <c r="M191"/>
      <c r="N191"/>
      <c r="O191"/>
      <c r="P191"/>
      <c r="Q191"/>
      <c r="R191"/>
      <c r="S191"/>
      <c r="T191"/>
    </row>
    <row r="192" spans="1:20" x14ac:dyDescent="0.2">
      <c r="A192" s="278" t="s">
        <v>116</v>
      </c>
      <c r="B192" s="199" t="s">
        <v>117</v>
      </c>
      <c r="C192" s="297">
        <v>43438</v>
      </c>
      <c r="D192" s="16">
        <v>7.84</v>
      </c>
      <c r="E192" s="16">
        <v>11.17</v>
      </c>
      <c r="F192" s="19">
        <v>2.5</v>
      </c>
      <c r="G192" s="18">
        <v>0.51200000000000001</v>
      </c>
      <c r="H192" s="175">
        <v>0.33300000000000002</v>
      </c>
      <c r="I192" s="107">
        <v>0.3</v>
      </c>
      <c r="J192" s="29">
        <v>0.85</v>
      </c>
      <c r="K192" s="240">
        <f t="shared" ref="K192:K194" si="19">J192/I192</f>
        <v>2.8333333333333335</v>
      </c>
      <c r="L192" s="388" t="s">
        <v>317</v>
      </c>
    </row>
    <row r="193" spans="1:13" x14ac:dyDescent="0.2">
      <c r="A193" s="279" t="s">
        <v>139</v>
      </c>
      <c r="B193" s="200" t="s">
        <v>315</v>
      </c>
      <c r="C193" s="297">
        <v>43438</v>
      </c>
      <c r="D193" s="16">
        <v>7.91</v>
      </c>
      <c r="E193" s="16">
        <v>9.5</v>
      </c>
      <c r="F193" s="19">
        <v>3.2</v>
      </c>
      <c r="G193" s="18">
        <v>0.46700000000000003</v>
      </c>
      <c r="H193" s="175">
        <v>0.30399999999999999</v>
      </c>
      <c r="I193" s="107">
        <v>0.24</v>
      </c>
      <c r="J193" s="338">
        <v>0.23</v>
      </c>
      <c r="K193" s="240">
        <f t="shared" si="19"/>
        <v>0.95833333333333337</v>
      </c>
      <c r="L193" s="253" t="s">
        <v>317</v>
      </c>
    </row>
    <row r="194" spans="1:13" x14ac:dyDescent="0.2">
      <c r="A194" s="279" t="s">
        <v>137</v>
      </c>
      <c r="B194" s="200" t="s">
        <v>138</v>
      </c>
      <c r="C194" s="297">
        <v>43438</v>
      </c>
      <c r="D194" s="16">
        <v>7.86</v>
      </c>
      <c r="E194" s="16">
        <v>10.5</v>
      </c>
      <c r="F194" s="19">
        <v>3.1</v>
      </c>
      <c r="G194" s="18">
        <v>0.46700000000000003</v>
      </c>
      <c r="H194" s="175">
        <v>0.30399999999999999</v>
      </c>
      <c r="I194" s="107">
        <v>0.24</v>
      </c>
      <c r="J194" s="338">
        <v>0.25</v>
      </c>
      <c r="K194" s="240">
        <f t="shared" si="19"/>
        <v>1.0416666666666667</v>
      </c>
      <c r="L194" s="253" t="s">
        <v>317</v>
      </c>
    </row>
    <row r="195" spans="1:13" x14ac:dyDescent="0.2">
      <c r="A195" s="279" t="s">
        <v>124</v>
      </c>
      <c r="B195" s="200" t="s">
        <v>125</v>
      </c>
      <c r="C195" s="297">
        <v>43438</v>
      </c>
      <c r="D195" s="16">
        <v>7.72</v>
      </c>
      <c r="E195" s="16">
        <v>11.73</v>
      </c>
      <c r="F195" s="19">
        <v>0.3</v>
      </c>
      <c r="G195" s="18">
        <v>0.48799999999999999</v>
      </c>
      <c r="H195" s="175">
        <v>0.317</v>
      </c>
      <c r="I195" s="107">
        <v>0.2</v>
      </c>
      <c r="J195" s="338">
        <v>0.48</v>
      </c>
      <c r="K195" s="240">
        <f t="shared" ref="K195:K201" si="20">J195/I195</f>
        <v>2.4</v>
      </c>
      <c r="L195" s="253" t="s">
        <v>317</v>
      </c>
    </row>
    <row r="196" spans="1:13" x14ac:dyDescent="0.2">
      <c r="A196" s="279" t="s">
        <v>104</v>
      </c>
      <c r="B196" s="200" t="s">
        <v>105</v>
      </c>
      <c r="C196" s="297">
        <v>43438</v>
      </c>
      <c r="D196" s="16">
        <v>7.91</v>
      </c>
      <c r="E196" s="16">
        <v>12.15</v>
      </c>
      <c r="F196" s="19">
        <v>2.5</v>
      </c>
      <c r="G196" s="18">
        <v>0.47299999999999998</v>
      </c>
      <c r="H196" s="175">
        <v>0.307</v>
      </c>
      <c r="I196" s="107">
        <v>0.16</v>
      </c>
      <c r="J196" s="338">
        <v>0.25</v>
      </c>
      <c r="K196" s="240">
        <f t="shared" si="20"/>
        <v>1.5625</v>
      </c>
      <c r="L196" s="253" t="s">
        <v>317</v>
      </c>
    </row>
    <row r="197" spans="1:13" x14ac:dyDescent="0.2">
      <c r="A197" s="208" t="s">
        <v>120</v>
      </c>
      <c r="B197" s="55" t="s">
        <v>261</v>
      </c>
      <c r="C197" s="401">
        <v>43438</v>
      </c>
      <c r="D197" s="520">
        <v>8.1</v>
      </c>
      <c r="E197" s="520">
        <v>11.25</v>
      </c>
      <c r="F197" s="520">
        <v>2.9</v>
      </c>
      <c r="G197" s="520">
        <v>0.54100000000000004</v>
      </c>
      <c r="H197" s="520">
        <v>0.35199999999999998</v>
      </c>
      <c r="I197" s="337">
        <v>0</v>
      </c>
      <c r="J197" s="338">
        <v>0.32</v>
      </c>
      <c r="K197" s="500" t="s">
        <v>316</v>
      </c>
      <c r="L197" s="507" t="s">
        <v>314</v>
      </c>
    </row>
    <row r="198" spans="1:13" x14ac:dyDescent="0.2">
      <c r="A198" s="279" t="s">
        <v>142</v>
      </c>
      <c r="B198" s="49" t="s">
        <v>143</v>
      </c>
      <c r="C198" s="297">
        <v>43438</v>
      </c>
      <c r="D198" s="16">
        <v>7.9</v>
      </c>
      <c r="E198" s="16">
        <v>9.66</v>
      </c>
      <c r="F198" s="19">
        <v>3.2</v>
      </c>
      <c r="G198" s="18">
        <v>0.46600000000000003</v>
      </c>
      <c r="H198" s="175">
        <v>0.30299999999999999</v>
      </c>
      <c r="I198" s="107">
        <v>0.27</v>
      </c>
      <c r="J198" s="29">
        <v>0.3</v>
      </c>
      <c r="K198" s="240">
        <f t="shared" si="20"/>
        <v>1.1111111111111109</v>
      </c>
      <c r="L198" s="253" t="s">
        <v>317</v>
      </c>
    </row>
    <row r="199" spans="1:13" x14ac:dyDescent="0.2">
      <c r="A199" s="280" t="s">
        <v>108</v>
      </c>
      <c r="B199" s="482" t="s">
        <v>109</v>
      </c>
      <c r="C199" s="348">
        <v>43438</v>
      </c>
      <c r="D199" s="81">
        <v>7.64</v>
      </c>
      <c r="E199" s="81">
        <v>10.63</v>
      </c>
      <c r="F199" s="82">
        <v>2.9</v>
      </c>
      <c r="G199" s="83">
        <v>0.47</v>
      </c>
      <c r="H199" s="406">
        <v>0.30499999999999999</v>
      </c>
      <c r="I199" s="108">
        <v>0.3</v>
      </c>
      <c r="J199" s="367">
        <v>0.25</v>
      </c>
      <c r="K199" s="256">
        <f t="shared" si="20"/>
        <v>0.83333333333333337</v>
      </c>
      <c r="L199" s="389" t="s">
        <v>317</v>
      </c>
    </row>
    <row r="200" spans="1:13" x14ac:dyDescent="0.2">
      <c r="A200" s="278" t="s">
        <v>116</v>
      </c>
      <c r="B200" s="199" t="s">
        <v>117</v>
      </c>
      <c r="C200" s="297">
        <v>43601</v>
      </c>
      <c r="D200" s="16">
        <v>8.0500000000000007</v>
      </c>
      <c r="E200" s="16">
        <v>11.25</v>
      </c>
      <c r="F200" s="19">
        <v>11.7</v>
      </c>
      <c r="G200" s="18">
        <v>0.46500000000000002</v>
      </c>
      <c r="H200" s="175">
        <v>0.30199999999999999</v>
      </c>
      <c r="I200" s="107">
        <v>0.11</v>
      </c>
      <c r="J200" s="338">
        <v>0.47</v>
      </c>
      <c r="K200" s="240">
        <f t="shared" si="20"/>
        <v>4.2727272727272725</v>
      </c>
      <c r="L200" s="388" t="s">
        <v>314</v>
      </c>
    </row>
    <row r="201" spans="1:13" x14ac:dyDescent="0.2">
      <c r="A201" s="279" t="s">
        <v>139</v>
      </c>
      <c r="B201" s="200" t="s">
        <v>315</v>
      </c>
      <c r="C201" s="297">
        <v>43601</v>
      </c>
      <c r="D201" s="16">
        <v>8.25</v>
      </c>
      <c r="E201" s="16">
        <v>10.51</v>
      </c>
      <c r="F201" s="19">
        <v>11.1</v>
      </c>
      <c r="G201" s="18">
        <v>0.45200000000000001</v>
      </c>
      <c r="H201" s="175">
        <v>0.29399999999999998</v>
      </c>
      <c r="I201" s="107">
        <v>1</v>
      </c>
      <c r="J201" s="29">
        <v>0.17</v>
      </c>
      <c r="K201" s="240">
        <f t="shared" si="20"/>
        <v>0.17</v>
      </c>
      <c r="L201" s="253" t="s">
        <v>317</v>
      </c>
    </row>
    <row r="202" spans="1:13" x14ac:dyDescent="0.2">
      <c r="A202" s="279" t="s">
        <v>137</v>
      </c>
      <c r="B202" s="200" t="s">
        <v>138</v>
      </c>
      <c r="C202" s="297">
        <v>43601</v>
      </c>
      <c r="D202" s="16">
        <v>8.16</v>
      </c>
      <c r="E202" s="16">
        <v>10.199999999999999</v>
      </c>
      <c r="F202" s="19">
        <v>10.9</v>
      </c>
      <c r="G202" s="18">
        <v>0.45200000000000001</v>
      </c>
      <c r="H202" s="175">
        <v>0.29399999999999998</v>
      </c>
      <c r="I202" s="107">
        <v>0.06</v>
      </c>
      <c r="J202" s="338">
        <v>0.12</v>
      </c>
      <c r="K202" s="240">
        <f t="shared" ref="K202:K206" si="21">J202/I202</f>
        <v>2</v>
      </c>
      <c r="L202" s="253" t="s">
        <v>317</v>
      </c>
    </row>
    <row r="203" spans="1:13" x14ac:dyDescent="0.2">
      <c r="A203" s="279" t="s">
        <v>124</v>
      </c>
      <c r="B203" s="200" t="s">
        <v>125</v>
      </c>
      <c r="C203" s="297">
        <v>43601</v>
      </c>
      <c r="D203" s="16">
        <v>7.93</v>
      </c>
      <c r="E203" s="16">
        <v>10.59</v>
      </c>
      <c r="F203" s="19">
        <v>11</v>
      </c>
      <c r="G203" s="18">
        <v>0.46100000000000002</v>
      </c>
      <c r="H203" s="175">
        <v>0.29899999999999999</v>
      </c>
      <c r="I203" s="107">
        <v>0.09</v>
      </c>
      <c r="J203" s="338">
        <v>0.63</v>
      </c>
      <c r="K203" s="240">
        <f t="shared" si="21"/>
        <v>7</v>
      </c>
      <c r="L203" s="253" t="s">
        <v>314</v>
      </c>
      <c r="M203" s="402"/>
    </row>
    <row r="204" spans="1:13" x14ac:dyDescent="0.2">
      <c r="A204" s="279" t="s">
        <v>104</v>
      </c>
      <c r="B204" s="200" t="s">
        <v>105</v>
      </c>
      <c r="C204" s="297">
        <v>43601</v>
      </c>
      <c r="D204" s="16" t="s">
        <v>104</v>
      </c>
      <c r="E204" s="16">
        <v>7.72</v>
      </c>
      <c r="F204" s="19">
        <v>10.34</v>
      </c>
      <c r="G204" s="18">
        <v>12.4</v>
      </c>
      <c r="H204" s="175">
        <v>0.45200000000000001</v>
      </c>
      <c r="I204" s="107">
        <v>0.29299999999999998</v>
      </c>
      <c r="J204" s="338">
        <v>0.1</v>
      </c>
      <c r="K204" s="240">
        <f t="shared" si="21"/>
        <v>0.34129692832764508</v>
      </c>
      <c r="L204" s="253" t="s">
        <v>317</v>
      </c>
      <c r="M204" s="402"/>
    </row>
    <row r="205" spans="1:13" x14ac:dyDescent="0.2">
      <c r="A205" s="208" t="s">
        <v>120</v>
      </c>
      <c r="B205" s="55" t="s">
        <v>261</v>
      </c>
      <c r="C205" s="401">
        <v>43601</v>
      </c>
      <c r="D205" s="520">
        <v>7.54</v>
      </c>
      <c r="E205" s="520">
        <v>9.26</v>
      </c>
      <c r="F205" s="520">
        <v>12.2</v>
      </c>
      <c r="G205" s="520">
        <v>0.48</v>
      </c>
      <c r="H205" s="520">
        <v>0.312</v>
      </c>
      <c r="I205" s="337">
        <v>0.1</v>
      </c>
      <c r="J205" s="338">
        <v>0.35</v>
      </c>
      <c r="K205" s="240">
        <f t="shared" si="21"/>
        <v>3.4999999999999996</v>
      </c>
      <c r="L205" s="507" t="s">
        <v>317</v>
      </c>
      <c r="M205" s="402"/>
    </row>
    <row r="206" spans="1:13" x14ac:dyDescent="0.2">
      <c r="A206" s="279" t="s">
        <v>142</v>
      </c>
      <c r="B206" s="49" t="s">
        <v>143</v>
      </c>
      <c r="C206" s="297">
        <v>43601</v>
      </c>
      <c r="D206" s="16">
        <v>8.0299999999999994</v>
      </c>
      <c r="E206" s="16">
        <v>10.95</v>
      </c>
      <c r="F206" s="19">
        <v>10.8</v>
      </c>
      <c r="G206" s="18">
        <v>0.45200000000000001</v>
      </c>
      <c r="H206" s="175">
        <v>0.29399999999999998</v>
      </c>
      <c r="I206" s="107">
        <v>7.0000000000000007E-2</v>
      </c>
      <c r="J206" s="338">
        <v>0.17</v>
      </c>
      <c r="K206" s="240">
        <f t="shared" si="21"/>
        <v>2.4285714285714284</v>
      </c>
      <c r="L206" s="253" t="s">
        <v>317</v>
      </c>
      <c r="M206" s="402"/>
    </row>
    <row r="207" spans="1:13" x14ac:dyDescent="0.2">
      <c r="A207" s="280" t="s">
        <v>108</v>
      </c>
      <c r="B207" s="482" t="s">
        <v>109</v>
      </c>
      <c r="C207" s="348">
        <v>43601</v>
      </c>
      <c r="D207" s="81">
        <v>7.92</v>
      </c>
      <c r="E207" s="81">
        <v>10.220000000000001</v>
      </c>
      <c r="F207" s="82">
        <v>12</v>
      </c>
      <c r="G207" s="83">
        <v>0.45300000000000001</v>
      </c>
      <c r="H207" s="406">
        <v>0.29499999999999998</v>
      </c>
      <c r="I207" s="108">
        <v>0.12</v>
      </c>
      <c r="J207" s="367">
        <v>0.22</v>
      </c>
      <c r="K207" s="256">
        <f>J207/I207</f>
        <v>1.8333333333333335</v>
      </c>
      <c r="L207" s="389" t="s">
        <v>317</v>
      </c>
      <c r="M207" s="402"/>
    </row>
    <row r="208" spans="1:13" x14ac:dyDescent="0.2">
      <c r="A208" s="278" t="s">
        <v>116</v>
      </c>
      <c r="B208" s="199" t="s">
        <v>117</v>
      </c>
      <c r="C208" s="297">
        <v>43621</v>
      </c>
      <c r="D208" s="16">
        <v>8.2200000000000006</v>
      </c>
      <c r="E208" s="16">
        <v>11.1</v>
      </c>
      <c r="F208" s="19">
        <v>16.600000000000001</v>
      </c>
      <c r="G208" s="18">
        <v>0.46</v>
      </c>
      <c r="H208" s="175">
        <v>0.3</v>
      </c>
      <c r="I208" s="107">
        <v>0.11</v>
      </c>
      <c r="J208" s="338">
        <v>0.65</v>
      </c>
      <c r="K208" s="240">
        <f t="shared" ref="K208:K214" si="22">J208/I208</f>
        <v>5.9090909090909092</v>
      </c>
      <c r="L208" s="388" t="s">
        <v>314</v>
      </c>
      <c r="M208" s="402"/>
    </row>
    <row r="209" spans="1:13" x14ac:dyDescent="0.2">
      <c r="A209" s="279" t="s">
        <v>139</v>
      </c>
      <c r="B209" s="200" t="s">
        <v>315</v>
      </c>
      <c r="C209" s="297">
        <v>43621</v>
      </c>
      <c r="D209" s="16">
        <v>8.3699999999999992</v>
      </c>
      <c r="E209" s="16">
        <v>10.38</v>
      </c>
      <c r="F209" s="19">
        <v>17.5</v>
      </c>
      <c r="G209" s="18">
        <v>0.44700000000000001</v>
      </c>
      <c r="H209" s="175">
        <v>0.28999999999999998</v>
      </c>
      <c r="I209" s="107">
        <v>7.0000000000000007E-2</v>
      </c>
      <c r="J209" s="29">
        <v>0.34</v>
      </c>
      <c r="K209" s="240">
        <f t="shared" si="22"/>
        <v>4.8571428571428568</v>
      </c>
      <c r="L209" s="253" t="s">
        <v>314</v>
      </c>
      <c r="M209" s="402"/>
    </row>
    <row r="210" spans="1:13" x14ac:dyDescent="0.2">
      <c r="A210" s="279" t="s">
        <v>137</v>
      </c>
      <c r="B210" s="200" t="s">
        <v>138</v>
      </c>
      <c r="C210" s="297">
        <v>43621</v>
      </c>
      <c r="D210" s="16">
        <v>8.33</v>
      </c>
      <c r="E210" s="16">
        <v>10.5</v>
      </c>
      <c r="F210" s="19">
        <v>17.399999999999999</v>
      </c>
      <c r="G210" s="18">
        <v>0.44700000000000001</v>
      </c>
      <c r="H210" s="175">
        <v>0.28999999999999998</v>
      </c>
      <c r="I210" s="107">
        <v>0.08</v>
      </c>
      <c r="J210" s="338">
        <v>0.38</v>
      </c>
      <c r="K210" s="240">
        <f t="shared" si="22"/>
        <v>4.75</v>
      </c>
      <c r="L210" s="253" t="s">
        <v>314</v>
      </c>
      <c r="M210" s="402"/>
    </row>
    <row r="211" spans="1:13" x14ac:dyDescent="0.2">
      <c r="A211" s="279" t="s">
        <v>124</v>
      </c>
      <c r="B211" s="200" t="s">
        <v>125</v>
      </c>
      <c r="C211" s="297">
        <v>43621</v>
      </c>
      <c r="D211" s="16">
        <v>8.32</v>
      </c>
      <c r="E211" s="16">
        <v>10.02</v>
      </c>
      <c r="F211" s="19">
        <v>17.3</v>
      </c>
      <c r="G211" s="18">
        <v>0.45300000000000001</v>
      </c>
      <c r="H211" s="175">
        <v>0.29499999999999998</v>
      </c>
      <c r="I211" s="107">
        <v>0.16</v>
      </c>
      <c r="J211" s="338">
        <v>0.73</v>
      </c>
      <c r="K211" s="240">
        <f t="shared" si="22"/>
        <v>4.5625</v>
      </c>
      <c r="L211" s="253" t="s">
        <v>314</v>
      </c>
    </row>
    <row r="212" spans="1:13" x14ac:dyDescent="0.2">
      <c r="A212" s="279" t="s">
        <v>104</v>
      </c>
      <c r="B212" s="200" t="s">
        <v>105</v>
      </c>
      <c r="C212" s="297">
        <v>43621</v>
      </c>
      <c r="D212" s="16">
        <v>8.41</v>
      </c>
      <c r="E212" s="16">
        <v>10.4</v>
      </c>
      <c r="F212" s="19">
        <v>12.6</v>
      </c>
      <c r="G212" s="18">
        <v>0.435</v>
      </c>
      <c r="H212" s="175">
        <v>0.28299999999999997</v>
      </c>
      <c r="I212" s="107">
        <v>0.09</v>
      </c>
      <c r="J212" s="338">
        <v>0.39</v>
      </c>
      <c r="K212" s="240">
        <f t="shared" si="22"/>
        <v>4.3333333333333339</v>
      </c>
      <c r="L212" s="253" t="s">
        <v>314</v>
      </c>
    </row>
    <row r="213" spans="1:13" x14ac:dyDescent="0.2">
      <c r="A213" s="208" t="s">
        <v>120</v>
      </c>
      <c r="B213" s="55" t="s">
        <v>261</v>
      </c>
      <c r="C213" s="297">
        <v>43621</v>
      </c>
      <c r="D213" s="520">
        <v>8.9</v>
      </c>
      <c r="E213" s="520">
        <v>10.130000000000001</v>
      </c>
      <c r="F213" s="520">
        <v>11.7</v>
      </c>
      <c r="G213" s="520">
        <v>0.52700000000000002</v>
      </c>
      <c r="H213" s="520">
        <v>0.34499999999999997</v>
      </c>
      <c r="I213" s="337">
        <v>0.11</v>
      </c>
      <c r="J213" s="338">
        <v>0.71</v>
      </c>
      <c r="K213" s="240">
        <f t="shared" si="22"/>
        <v>6.4545454545454541</v>
      </c>
      <c r="L213" s="507" t="s">
        <v>314</v>
      </c>
    </row>
    <row r="214" spans="1:13" x14ac:dyDescent="0.2">
      <c r="A214" s="279" t="s">
        <v>142</v>
      </c>
      <c r="B214" s="49" t="s">
        <v>143</v>
      </c>
      <c r="C214" s="297">
        <v>43621</v>
      </c>
      <c r="D214" s="16">
        <v>8.39</v>
      </c>
      <c r="E214" s="16">
        <v>10.82</v>
      </c>
      <c r="F214" s="19">
        <v>17.5</v>
      </c>
      <c r="G214" s="18">
        <v>0.44400000000000001</v>
      </c>
      <c r="H214" s="175">
        <v>0.28899999999999998</v>
      </c>
      <c r="I214" s="107">
        <v>7.0000000000000007E-2</v>
      </c>
      <c r="J214" s="338">
        <v>0.34</v>
      </c>
      <c r="K214" s="240">
        <f t="shared" si="22"/>
        <v>4.8571428571428568</v>
      </c>
      <c r="L214" s="253" t="s">
        <v>314</v>
      </c>
      <c r="M214" s="402"/>
    </row>
    <row r="215" spans="1:13" x14ac:dyDescent="0.2">
      <c r="A215" s="280" t="s">
        <v>108</v>
      </c>
      <c r="B215" s="482" t="s">
        <v>109</v>
      </c>
      <c r="C215" s="348">
        <v>43621</v>
      </c>
      <c r="D215" s="81">
        <v>8.15</v>
      </c>
      <c r="E215" s="81">
        <v>10.38</v>
      </c>
      <c r="F215" s="82">
        <v>13.7</v>
      </c>
      <c r="G215" s="83">
        <v>0.51</v>
      </c>
      <c r="H215" s="406">
        <v>0.34</v>
      </c>
      <c r="I215" s="108">
        <v>0.08</v>
      </c>
      <c r="J215" s="367">
        <v>0.3</v>
      </c>
      <c r="K215" s="256">
        <f>J215/I215</f>
        <v>3.75</v>
      </c>
      <c r="L215" s="389" t="s">
        <v>314</v>
      </c>
      <c r="M215" s="402"/>
    </row>
    <row r="216" spans="1:13" x14ac:dyDescent="0.2">
      <c r="A216" s="278" t="s">
        <v>116</v>
      </c>
      <c r="B216" s="199" t="s">
        <v>117</v>
      </c>
      <c r="C216" s="297">
        <v>43642</v>
      </c>
      <c r="D216" s="16">
        <v>8.5399999999999991</v>
      </c>
      <c r="E216" s="16">
        <v>10.39</v>
      </c>
      <c r="F216" s="19">
        <v>23.7</v>
      </c>
      <c r="G216" s="18">
        <v>0.42599999999999999</v>
      </c>
      <c r="H216" s="175">
        <v>0.27700000000000002</v>
      </c>
      <c r="I216" s="107">
        <v>0.16</v>
      </c>
      <c r="J216" s="338">
        <v>0.26</v>
      </c>
      <c r="K216" s="240">
        <f t="shared" ref="K216:K222" si="23">J216/I216</f>
        <v>1.625</v>
      </c>
      <c r="L216" s="388" t="s">
        <v>317</v>
      </c>
      <c r="M216" s="402"/>
    </row>
    <row r="217" spans="1:13" x14ac:dyDescent="0.2">
      <c r="A217" s="279" t="s">
        <v>139</v>
      </c>
      <c r="B217" s="200" t="s">
        <v>315</v>
      </c>
      <c r="C217" s="297">
        <v>43642</v>
      </c>
      <c r="D217" s="16">
        <v>8.58</v>
      </c>
      <c r="E217" s="16">
        <v>9.7899999999999991</v>
      </c>
      <c r="F217" s="19">
        <v>22.3</v>
      </c>
      <c r="G217" s="18">
        <v>0.45</v>
      </c>
      <c r="H217" s="175">
        <v>0.29299999999999998</v>
      </c>
      <c r="I217" s="107">
        <v>0.13</v>
      </c>
      <c r="J217" s="29">
        <v>0.16</v>
      </c>
      <c r="K217" s="240">
        <f t="shared" si="23"/>
        <v>1.2307692307692308</v>
      </c>
      <c r="L217" s="253" t="s">
        <v>317</v>
      </c>
      <c r="M217" s="402"/>
    </row>
    <row r="218" spans="1:13" x14ac:dyDescent="0.2">
      <c r="A218" s="279" t="s">
        <v>137</v>
      </c>
      <c r="B218" s="200" t="s">
        <v>138</v>
      </c>
      <c r="C218" s="297">
        <v>43642</v>
      </c>
      <c r="D218" s="16">
        <v>8.74</v>
      </c>
      <c r="E218" s="16">
        <v>9.67</v>
      </c>
      <c r="F218" s="19">
        <v>22.1</v>
      </c>
      <c r="G218" s="18">
        <v>0.45</v>
      </c>
      <c r="H218" s="175">
        <v>0.29299999999999998</v>
      </c>
      <c r="I218" s="107">
        <v>0.15</v>
      </c>
      <c r="J218" s="338">
        <v>0.18</v>
      </c>
      <c r="K218" s="240">
        <f t="shared" si="23"/>
        <v>1.2</v>
      </c>
      <c r="L218" s="253" t="s">
        <v>317</v>
      </c>
      <c r="M218" s="402"/>
    </row>
    <row r="219" spans="1:13" x14ac:dyDescent="0.2">
      <c r="A219" s="279" t="s">
        <v>124</v>
      </c>
      <c r="B219" s="200" t="s">
        <v>125</v>
      </c>
      <c r="C219" s="297">
        <v>43642</v>
      </c>
      <c r="D219" s="16">
        <v>8.5500000000000007</v>
      </c>
      <c r="E219" s="16">
        <v>10.63</v>
      </c>
      <c r="F219" s="19">
        <v>21.4</v>
      </c>
      <c r="G219" s="18">
        <v>0.44500000000000001</v>
      </c>
      <c r="H219" s="175">
        <v>0.28999999999999998</v>
      </c>
      <c r="I219" s="107">
        <v>0.39</v>
      </c>
      <c r="J219" s="338">
        <v>0.66</v>
      </c>
      <c r="K219" s="240">
        <f t="shared" si="23"/>
        <v>1.6923076923076923</v>
      </c>
      <c r="L219" s="253" t="s">
        <v>317</v>
      </c>
      <c r="M219" s="402"/>
    </row>
    <row r="220" spans="1:13" x14ac:dyDescent="0.2">
      <c r="A220" s="279" t="s">
        <v>104</v>
      </c>
      <c r="B220" s="200" t="s">
        <v>105</v>
      </c>
      <c r="C220" s="297">
        <v>43642</v>
      </c>
      <c r="D220" s="16">
        <v>8.34</v>
      </c>
      <c r="E220" s="16">
        <v>9.4</v>
      </c>
      <c r="F220" s="19">
        <v>22.9</v>
      </c>
      <c r="G220" s="18">
        <v>0.443</v>
      </c>
      <c r="H220" s="175">
        <v>0.28899999999999998</v>
      </c>
      <c r="I220" s="107">
        <v>1.44</v>
      </c>
      <c r="J220" s="338">
        <v>1.39</v>
      </c>
      <c r="K220" s="240">
        <f t="shared" si="23"/>
        <v>0.96527777777777779</v>
      </c>
      <c r="L220" s="253" t="s">
        <v>317</v>
      </c>
      <c r="M220" s="402"/>
    </row>
    <row r="221" spans="1:13" x14ac:dyDescent="0.2">
      <c r="A221" s="208" t="s">
        <v>120</v>
      </c>
      <c r="B221" s="55" t="s">
        <v>261</v>
      </c>
      <c r="C221" s="297">
        <v>43642</v>
      </c>
      <c r="D221" s="520">
        <v>9.1999999999999993</v>
      </c>
      <c r="E221" s="520">
        <v>8.1300000000000008</v>
      </c>
      <c r="F221" s="520">
        <v>18.3</v>
      </c>
      <c r="G221" s="520">
        <v>0.53</v>
      </c>
      <c r="H221" s="520">
        <v>0.34399999999999997</v>
      </c>
      <c r="I221" s="337">
        <v>0.73</v>
      </c>
      <c r="J221" s="338">
        <v>2.31</v>
      </c>
      <c r="K221" s="240">
        <f t="shared" si="23"/>
        <v>3.1643835616438358</v>
      </c>
      <c r="L221" s="253" t="s">
        <v>317</v>
      </c>
      <c r="M221" s="402"/>
    </row>
    <row r="222" spans="1:13" x14ac:dyDescent="0.2">
      <c r="A222" s="279" t="s">
        <v>142</v>
      </c>
      <c r="B222" s="49" t="s">
        <v>143</v>
      </c>
      <c r="C222" s="297">
        <v>43642</v>
      </c>
      <c r="D222" s="16">
        <v>8.58</v>
      </c>
      <c r="E222" s="16">
        <v>9.7799999999999994</v>
      </c>
      <c r="F222" s="19">
        <v>22.5</v>
      </c>
      <c r="G222" s="18">
        <v>0.45200000000000001</v>
      </c>
      <c r="H222" s="175">
        <v>0.29299999999999998</v>
      </c>
      <c r="I222" s="107">
        <v>0.09</v>
      </c>
      <c r="J222" s="338">
        <v>0.14000000000000001</v>
      </c>
      <c r="K222" s="240">
        <f t="shared" si="23"/>
        <v>1.5555555555555558</v>
      </c>
      <c r="L222" s="253" t="s">
        <v>317</v>
      </c>
      <c r="M222" s="402"/>
    </row>
    <row r="223" spans="1:13" x14ac:dyDescent="0.2">
      <c r="A223" s="280" t="s">
        <v>108</v>
      </c>
      <c r="B223" s="482" t="s">
        <v>109</v>
      </c>
      <c r="C223" s="348">
        <v>43642</v>
      </c>
      <c r="D223" s="81">
        <v>8.48</v>
      </c>
      <c r="E223" s="81">
        <v>10.25</v>
      </c>
      <c r="F223" s="82">
        <v>20.5</v>
      </c>
      <c r="G223" s="83">
        <v>0.53600000000000003</v>
      </c>
      <c r="H223" s="406">
        <v>0.35399999999999998</v>
      </c>
      <c r="I223" s="108">
        <v>0.89</v>
      </c>
      <c r="J223" s="367">
        <v>0.27</v>
      </c>
      <c r="K223" s="256">
        <f>J223/I223</f>
        <v>0.30337078651685395</v>
      </c>
      <c r="L223" s="389" t="s">
        <v>317</v>
      </c>
      <c r="M223" s="402"/>
    </row>
    <row r="224" spans="1:13" x14ac:dyDescent="0.2">
      <c r="A224" s="278" t="s">
        <v>116</v>
      </c>
      <c r="B224" s="199" t="s">
        <v>117</v>
      </c>
      <c r="C224" s="401">
        <v>43655</v>
      </c>
      <c r="D224" s="16">
        <v>8.48</v>
      </c>
      <c r="E224" s="16">
        <v>12.89</v>
      </c>
      <c r="F224" s="19">
        <v>28</v>
      </c>
      <c r="G224" s="18">
        <v>0.41299999999999998</v>
      </c>
      <c r="H224" s="175">
        <v>0.26900000000000002</v>
      </c>
      <c r="I224" s="107">
        <v>0.21</v>
      </c>
      <c r="J224" s="338">
        <v>2.74</v>
      </c>
      <c r="K224" s="240">
        <f t="shared" ref="K224:K230" si="24">J224/I224</f>
        <v>13.047619047619049</v>
      </c>
      <c r="L224" s="388" t="s">
        <v>314</v>
      </c>
    </row>
    <row r="225" spans="1:20" x14ac:dyDescent="0.2">
      <c r="A225" s="279" t="s">
        <v>139</v>
      </c>
      <c r="B225" s="200" t="s">
        <v>315</v>
      </c>
      <c r="C225" s="297">
        <v>43655</v>
      </c>
      <c r="D225" s="16">
        <v>8.61</v>
      </c>
      <c r="E225" s="16">
        <v>8.8699999999999992</v>
      </c>
      <c r="F225" s="19">
        <v>26.3</v>
      </c>
      <c r="G225" s="18">
        <v>0.432</v>
      </c>
      <c r="H225" s="175">
        <v>0.28100000000000003</v>
      </c>
      <c r="I225" s="107">
        <v>0.11</v>
      </c>
      <c r="J225" s="29">
        <v>0.95</v>
      </c>
      <c r="K225" s="240">
        <f t="shared" si="24"/>
        <v>8.6363636363636367</v>
      </c>
      <c r="L225" s="253" t="s">
        <v>314</v>
      </c>
      <c r="M225"/>
      <c r="N225"/>
      <c r="O225"/>
      <c r="P225"/>
      <c r="Q225"/>
      <c r="R225"/>
      <c r="S225"/>
      <c r="T225"/>
    </row>
    <row r="226" spans="1:20" x14ac:dyDescent="0.2">
      <c r="A226" s="279" t="s">
        <v>137</v>
      </c>
      <c r="B226" s="200" t="s">
        <v>138</v>
      </c>
      <c r="C226" s="297">
        <v>43655</v>
      </c>
      <c r="D226" s="16">
        <v>8.69</v>
      </c>
      <c r="E226" s="16">
        <v>8.7200000000000006</v>
      </c>
      <c r="F226" s="19">
        <v>26.2</v>
      </c>
      <c r="G226" s="18">
        <v>0.43099999999999999</v>
      </c>
      <c r="H226" s="175">
        <v>0.28100000000000003</v>
      </c>
      <c r="I226" s="107">
        <v>0.06</v>
      </c>
      <c r="J226" s="338">
        <v>0.73</v>
      </c>
      <c r="K226" s="240">
        <f t="shared" si="24"/>
        <v>12.166666666666666</v>
      </c>
      <c r="L226" s="253" t="s">
        <v>314</v>
      </c>
      <c r="M226"/>
      <c r="N226"/>
      <c r="O226"/>
      <c r="P226"/>
      <c r="Q226"/>
      <c r="R226"/>
      <c r="S226"/>
      <c r="T226"/>
    </row>
    <row r="227" spans="1:20" x14ac:dyDescent="0.2">
      <c r="A227" s="279" t="s">
        <v>124</v>
      </c>
      <c r="B227" s="200" t="s">
        <v>125</v>
      </c>
      <c r="C227" s="297">
        <v>43655</v>
      </c>
      <c r="D227" s="16">
        <v>8.7200000000000006</v>
      </c>
      <c r="E227" s="16">
        <v>10.81</v>
      </c>
      <c r="F227" s="19">
        <v>27.2</v>
      </c>
      <c r="G227" s="18">
        <v>0.38400000000000001</v>
      </c>
      <c r="H227" s="175">
        <v>0.25</v>
      </c>
      <c r="I227" s="107">
        <v>0.83</v>
      </c>
      <c r="J227" s="338">
        <v>9.76</v>
      </c>
      <c r="K227" s="240">
        <f t="shared" si="24"/>
        <v>11.759036144578314</v>
      </c>
      <c r="L227" s="253" t="s">
        <v>314</v>
      </c>
      <c r="M227"/>
      <c r="N227"/>
      <c r="O227"/>
      <c r="P227"/>
      <c r="Q227"/>
      <c r="R227"/>
      <c r="S227"/>
      <c r="T227"/>
    </row>
    <row r="228" spans="1:20" x14ac:dyDescent="0.2">
      <c r="A228" s="279" t="s">
        <v>104</v>
      </c>
      <c r="B228" s="200" t="s">
        <v>105</v>
      </c>
      <c r="C228" s="297">
        <v>43655</v>
      </c>
      <c r="D228" s="16">
        <v>8.7899999999999991</v>
      </c>
      <c r="E228" s="16">
        <v>10.47</v>
      </c>
      <c r="F228" s="19">
        <v>28</v>
      </c>
      <c r="G228" s="18">
        <v>0.39400000000000002</v>
      </c>
      <c r="H228" s="175">
        <v>0.25600000000000001</v>
      </c>
      <c r="I228" s="107">
        <v>0.13</v>
      </c>
      <c r="J228" s="29">
        <v>1.1000000000000001</v>
      </c>
      <c r="K228" s="240">
        <f t="shared" si="24"/>
        <v>8.4615384615384617</v>
      </c>
      <c r="L228" s="253" t="s">
        <v>314</v>
      </c>
    </row>
    <row r="229" spans="1:20" x14ac:dyDescent="0.2">
      <c r="A229" s="208" t="s">
        <v>120</v>
      </c>
      <c r="B229" s="55" t="s">
        <v>261</v>
      </c>
      <c r="C229" s="297">
        <v>43655</v>
      </c>
      <c r="D229" s="51">
        <v>9.1999999999999993</v>
      </c>
      <c r="E229" s="51">
        <v>11.29</v>
      </c>
      <c r="F229" s="520">
        <v>27.9</v>
      </c>
      <c r="G229" s="520">
        <v>0.38500000000000001</v>
      </c>
      <c r="H229" s="520">
        <v>0.25</v>
      </c>
      <c r="I229" s="337">
        <v>0.19</v>
      </c>
      <c r="J229" s="338">
        <v>2.4500000000000002</v>
      </c>
      <c r="K229" s="240">
        <f t="shared" si="24"/>
        <v>12.894736842105264</v>
      </c>
      <c r="L229" s="507" t="s">
        <v>314</v>
      </c>
    </row>
    <row r="230" spans="1:20" x14ac:dyDescent="0.2">
      <c r="A230" s="279" t="s">
        <v>142</v>
      </c>
      <c r="B230" s="49" t="s">
        <v>143</v>
      </c>
      <c r="C230" s="297">
        <v>43655</v>
      </c>
      <c r="D230" s="16">
        <v>8.61</v>
      </c>
      <c r="E230" s="16">
        <v>9.48</v>
      </c>
      <c r="F230" s="19">
        <v>26.6</v>
      </c>
      <c r="G230" s="18">
        <v>0.42599999999999999</v>
      </c>
      <c r="H230" s="175">
        <v>0.27700000000000002</v>
      </c>
      <c r="I230" s="107">
        <v>0.06</v>
      </c>
      <c r="J230" s="338">
        <v>0.82</v>
      </c>
      <c r="K230" s="240">
        <f t="shared" si="24"/>
        <v>13.666666666666666</v>
      </c>
      <c r="L230" s="253" t="s">
        <v>314</v>
      </c>
    </row>
    <row r="231" spans="1:20" x14ac:dyDescent="0.2">
      <c r="A231" s="280" t="s">
        <v>108</v>
      </c>
      <c r="B231" s="482" t="s">
        <v>109</v>
      </c>
      <c r="C231" s="348">
        <v>43655</v>
      </c>
      <c r="D231" s="81">
        <v>8.64</v>
      </c>
      <c r="E231" s="81">
        <v>9.15</v>
      </c>
      <c r="F231" s="82">
        <v>17</v>
      </c>
      <c r="G231" s="83">
        <v>0.67600000000000005</v>
      </c>
      <c r="H231" s="406">
        <v>0.44</v>
      </c>
      <c r="I231" s="108">
        <v>0.09</v>
      </c>
      <c r="J231" s="367">
        <v>1.06</v>
      </c>
      <c r="K231" s="256">
        <f>J231/I231</f>
        <v>11.777777777777779</v>
      </c>
      <c r="L231" s="389" t="s">
        <v>314</v>
      </c>
    </row>
    <row r="232" spans="1:20" x14ac:dyDescent="0.2">
      <c r="A232" s="278" t="s">
        <v>116</v>
      </c>
      <c r="B232" s="199" t="s">
        <v>117</v>
      </c>
      <c r="C232" s="297">
        <v>43670</v>
      </c>
      <c r="D232" s="16">
        <v>8.6</v>
      </c>
      <c r="E232" s="16">
        <v>11.05</v>
      </c>
      <c r="F232" s="19">
        <v>23.7</v>
      </c>
      <c r="G232" s="18">
        <v>0.46300000000000002</v>
      </c>
      <c r="H232" s="175">
        <v>0.30299999999999999</v>
      </c>
      <c r="I232" s="107">
        <v>0.21</v>
      </c>
      <c r="J232" s="338">
        <v>0.72</v>
      </c>
      <c r="K232" s="240">
        <f t="shared" ref="K232:K238" si="25">J232/I232</f>
        <v>3.4285714285714284</v>
      </c>
      <c r="L232" s="388" t="s">
        <v>317</v>
      </c>
    </row>
    <row r="233" spans="1:20" x14ac:dyDescent="0.2">
      <c r="A233" s="279" t="s">
        <v>139</v>
      </c>
      <c r="B233" s="200" t="s">
        <v>315</v>
      </c>
      <c r="C233" s="297">
        <v>43670</v>
      </c>
      <c r="D233" s="16">
        <v>8.58</v>
      </c>
      <c r="E233" s="16">
        <v>8.66</v>
      </c>
      <c r="F233" s="19">
        <v>25.5</v>
      </c>
      <c r="G233" s="18">
        <v>0.42699999999999999</v>
      </c>
      <c r="H233" s="175">
        <v>0.27700000000000002</v>
      </c>
      <c r="I233" s="107">
        <v>0.1</v>
      </c>
      <c r="J233" s="29">
        <v>0.18</v>
      </c>
      <c r="K233" s="240">
        <f t="shared" si="25"/>
        <v>1.7999999999999998</v>
      </c>
      <c r="L233" s="253" t="s">
        <v>317</v>
      </c>
    </row>
    <row r="234" spans="1:20" x14ac:dyDescent="0.2">
      <c r="A234" s="279" t="s">
        <v>137</v>
      </c>
      <c r="B234" s="200" t="s">
        <v>138</v>
      </c>
      <c r="C234" s="297">
        <v>43670</v>
      </c>
      <c r="D234" s="16">
        <v>8.56</v>
      </c>
      <c r="E234" s="16">
        <v>8.51</v>
      </c>
      <c r="F234" s="19">
        <v>25.4</v>
      </c>
      <c r="G234" s="18">
        <v>0.42599999999999999</v>
      </c>
      <c r="H234" s="175">
        <v>0.27700000000000002</v>
      </c>
      <c r="I234" s="107">
        <v>0.12</v>
      </c>
      <c r="J234" s="338">
        <v>0.27</v>
      </c>
      <c r="K234" s="240">
        <f t="shared" si="25"/>
        <v>2.2500000000000004</v>
      </c>
      <c r="L234" s="253" t="s">
        <v>317</v>
      </c>
    </row>
    <row r="235" spans="1:20" x14ac:dyDescent="0.2">
      <c r="A235" s="279" t="s">
        <v>124</v>
      </c>
      <c r="B235" s="200" t="s">
        <v>125</v>
      </c>
      <c r="C235" s="297">
        <v>43670</v>
      </c>
      <c r="D235" s="16">
        <v>8.6199999999999992</v>
      </c>
      <c r="E235" s="16">
        <v>10.199999999999999</v>
      </c>
      <c r="F235" s="19">
        <v>24.9</v>
      </c>
      <c r="G235" s="18">
        <v>0.42299999999999999</v>
      </c>
      <c r="H235" s="175">
        <v>0.27500000000000002</v>
      </c>
      <c r="I235" s="107">
        <v>0.04</v>
      </c>
      <c r="J235" s="338">
        <v>0.26</v>
      </c>
      <c r="K235" s="240">
        <f t="shared" si="25"/>
        <v>6.5</v>
      </c>
      <c r="L235" s="253" t="s">
        <v>317</v>
      </c>
    </row>
    <row r="236" spans="1:20" x14ac:dyDescent="0.2">
      <c r="A236" s="279" t="s">
        <v>104</v>
      </c>
      <c r="B236" s="200" t="s">
        <v>105</v>
      </c>
      <c r="C236" s="297">
        <v>43670</v>
      </c>
      <c r="D236" s="16">
        <v>8.6300000000000008</v>
      </c>
      <c r="E236" s="16">
        <v>9.8800000000000008</v>
      </c>
      <c r="F236" s="19">
        <v>26.4</v>
      </c>
      <c r="G236" s="18">
        <v>0.42499999999999999</v>
      </c>
      <c r="H236" s="175">
        <v>0.27600000000000002</v>
      </c>
      <c r="I236" s="107">
        <v>0.41</v>
      </c>
      <c r="J236" s="338">
        <v>0.79</v>
      </c>
      <c r="K236" s="240">
        <f t="shared" si="25"/>
        <v>1.9268292682926831</v>
      </c>
      <c r="L236" s="253" t="s">
        <v>317</v>
      </c>
    </row>
    <row r="237" spans="1:20" x14ac:dyDescent="0.2">
      <c r="A237" s="208" t="s">
        <v>120</v>
      </c>
      <c r="B237" s="55" t="s">
        <v>261</v>
      </c>
      <c r="C237" s="297">
        <v>43670</v>
      </c>
      <c r="D237" s="520">
        <v>8.8000000000000007</v>
      </c>
      <c r="E237" s="520">
        <v>13.29</v>
      </c>
      <c r="F237" s="520">
        <v>28</v>
      </c>
      <c r="G237" s="520">
        <v>0.56599999999999995</v>
      </c>
      <c r="H237" s="520">
        <v>0.36599999999999999</v>
      </c>
      <c r="I237" s="337">
        <v>10.31</v>
      </c>
      <c r="J237" s="338">
        <v>113.11</v>
      </c>
      <c r="K237" s="240">
        <f t="shared" si="25"/>
        <v>10.970902036857419</v>
      </c>
      <c r="L237" s="253" t="s">
        <v>317</v>
      </c>
    </row>
    <row r="238" spans="1:20" x14ac:dyDescent="0.2">
      <c r="A238" s="279" t="s">
        <v>142</v>
      </c>
      <c r="B238" s="49" t="s">
        <v>143</v>
      </c>
      <c r="C238" s="297">
        <v>43670</v>
      </c>
      <c r="D238" s="16">
        <v>8.6300000000000008</v>
      </c>
      <c r="E238" s="16">
        <v>9.51</v>
      </c>
      <c r="F238" s="19">
        <v>25.6</v>
      </c>
      <c r="G238" s="18">
        <v>0.42</v>
      </c>
      <c r="H238" s="175">
        <v>0.27300000000000002</v>
      </c>
      <c r="I238" s="107">
        <v>0.09</v>
      </c>
      <c r="J238" s="338">
        <v>0.28999999999999998</v>
      </c>
      <c r="K238" s="240">
        <f t="shared" si="25"/>
        <v>3.2222222222222223</v>
      </c>
      <c r="L238" s="253" t="s">
        <v>317</v>
      </c>
    </row>
    <row r="239" spans="1:20" x14ac:dyDescent="0.2">
      <c r="A239" s="280" t="s">
        <v>108</v>
      </c>
      <c r="B239" s="482" t="s">
        <v>109</v>
      </c>
      <c r="C239" s="348">
        <v>43670</v>
      </c>
      <c r="D239" s="81">
        <v>8.66</v>
      </c>
      <c r="E239" s="81">
        <v>8.99</v>
      </c>
      <c r="F239" s="82">
        <v>24.7</v>
      </c>
      <c r="G239" s="83">
        <v>0.52</v>
      </c>
      <c r="H239" s="406">
        <v>0.33600000000000002</v>
      </c>
      <c r="I239" s="496">
        <v>0</v>
      </c>
      <c r="J239" s="367">
        <v>0.27</v>
      </c>
      <c r="K239" s="519" t="s">
        <v>316</v>
      </c>
      <c r="L239" s="257" t="s">
        <v>314</v>
      </c>
    </row>
    <row r="240" spans="1:20" x14ac:dyDescent="0.2">
      <c r="A240" s="278" t="s">
        <v>116</v>
      </c>
      <c r="B240" s="199" t="s">
        <v>117</v>
      </c>
      <c r="C240" s="297">
        <v>43683</v>
      </c>
      <c r="D240" s="16">
        <v>8.3000000000000007</v>
      </c>
      <c r="E240" s="16">
        <v>11.26</v>
      </c>
      <c r="F240" s="19">
        <v>22.7</v>
      </c>
      <c r="G240" s="18">
        <v>0.45200000000000001</v>
      </c>
      <c r="H240" s="175">
        <v>0.29399999999999998</v>
      </c>
      <c r="I240" s="107">
        <v>0.56999999999999995</v>
      </c>
      <c r="J240" s="338">
        <v>0.94</v>
      </c>
      <c r="K240" s="240">
        <f t="shared" ref="K240:K246" si="26">J240/I240</f>
        <v>1.6491228070175439</v>
      </c>
      <c r="L240" s="388" t="s">
        <v>317</v>
      </c>
    </row>
    <row r="241" spans="1:29" x14ac:dyDescent="0.2">
      <c r="A241" s="279" t="s">
        <v>139</v>
      </c>
      <c r="B241" s="200" t="s">
        <v>315</v>
      </c>
      <c r="C241" s="297">
        <v>43683</v>
      </c>
      <c r="D241" s="16">
        <v>8.5</v>
      </c>
      <c r="E241" s="16">
        <v>9.09</v>
      </c>
      <c r="F241" s="19">
        <v>25.7</v>
      </c>
      <c r="G241" s="18">
        <v>0.41</v>
      </c>
      <c r="H241" s="175">
        <v>0.26600000000000001</v>
      </c>
      <c r="I241" s="107">
        <v>0.11</v>
      </c>
      <c r="J241" s="29">
        <v>0.17</v>
      </c>
      <c r="K241" s="240">
        <f t="shared" si="26"/>
        <v>1.5454545454545456</v>
      </c>
      <c r="L241" s="253" t="s">
        <v>317</v>
      </c>
    </row>
    <row r="242" spans="1:29" x14ac:dyDescent="0.2">
      <c r="A242" s="279" t="s">
        <v>137</v>
      </c>
      <c r="B242" s="200" t="s">
        <v>138</v>
      </c>
      <c r="C242" s="297">
        <v>43683</v>
      </c>
      <c r="D242" s="16">
        <v>8.4700000000000006</v>
      </c>
      <c r="E242" s="16">
        <v>8.7799999999999994</v>
      </c>
      <c r="F242" s="19">
        <v>25.5</v>
      </c>
      <c r="G242" s="18">
        <v>0.40899999999999997</v>
      </c>
      <c r="H242" s="175">
        <v>0.26600000000000001</v>
      </c>
      <c r="I242" s="107">
        <v>0.1</v>
      </c>
      <c r="J242" s="338">
        <v>0.16</v>
      </c>
      <c r="K242" s="240">
        <f t="shared" si="26"/>
        <v>1.5999999999999999</v>
      </c>
      <c r="L242" s="253" t="s">
        <v>317</v>
      </c>
    </row>
    <row r="243" spans="1:29" x14ac:dyDescent="0.2">
      <c r="A243" s="279" t="s">
        <v>124</v>
      </c>
      <c r="B243" s="200" t="s">
        <v>125</v>
      </c>
      <c r="C243" s="297">
        <v>43683</v>
      </c>
      <c r="D243" s="16">
        <v>8.34</v>
      </c>
      <c r="E243" s="16">
        <v>9.0500000000000007</v>
      </c>
      <c r="F243" s="19">
        <v>21.1</v>
      </c>
      <c r="G243" s="18">
        <v>0.48299999999999998</v>
      </c>
      <c r="H243" s="175">
        <v>0.314</v>
      </c>
      <c r="I243" s="107">
        <v>0.8</v>
      </c>
      <c r="J243" s="338">
        <v>3.68</v>
      </c>
      <c r="K243" s="240">
        <f t="shared" si="26"/>
        <v>4.5999999999999996</v>
      </c>
      <c r="L243" s="253" t="s">
        <v>314</v>
      </c>
    </row>
    <row r="244" spans="1:29" x14ac:dyDescent="0.2">
      <c r="A244" s="279" t="s">
        <v>104</v>
      </c>
      <c r="B244" s="200" t="s">
        <v>105</v>
      </c>
      <c r="C244" s="297">
        <v>43683</v>
      </c>
      <c r="D244" s="16">
        <v>8.51</v>
      </c>
      <c r="E244" s="16">
        <v>9.4</v>
      </c>
      <c r="F244" s="19">
        <v>25.2</v>
      </c>
      <c r="G244" s="18">
        <v>0.39600000000000002</v>
      </c>
      <c r="H244" s="175">
        <v>0.25700000000000001</v>
      </c>
      <c r="I244" s="107">
        <v>0.56000000000000005</v>
      </c>
      <c r="J244" s="338">
        <v>1.1100000000000001</v>
      </c>
      <c r="K244" s="240">
        <f t="shared" si="26"/>
        <v>1.9821428571428572</v>
      </c>
      <c r="L244" s="253" t="s">
        <v>317</v>
      </c>
    </row>
    <row r="245" spans="1:29" x14ac:dyDescent="0.2">
      <c r="A245" s="208" t="s">
        <v>120</v>
      </c>
      <c r="B245" s="55" t="s">
        <v>261</v>
      </c>
      <c r="C245" s="297">
        <v>43683</v>
      </c>
      <c r="D245" s="520">
        <v>8.76</v>
      </c>
      <c r="E245" s="520">
        <v>8.86</v>
      </c>
      <c r="F245" s="520">
        <v>24.4</v>
      </c>
      <c r="G245" s="520">
        <v>0.377</v>
      </c>
      <c r="H245" s="520">
        <v>0.245</v>
      </c>
      <c r="I245" s="337">
        <v>0.3</v>
      </c>
      <c r="J245" s="338">
        <v>0.89</v>
      </c>
      <c r="K245" s="240">
        <f t="shared" si="26"/>
        <v>2.9666666666666668</v>
      </c>
      <c r="L245" s="253" t="s">
        <v>317</v>
      </c>
    </row>
    <row r="246" spans="1:29" x14ac:dyDescent="0.2">
      <c r="A246" s="279" t="s">
        <v>142</v>
      </c>
      <c r="B246" s="49" t="s">
        <v>143</v>
      </c>
      <c r="C246" s="297">
        <v>43683</v>
      </c>
      <c r="D246" s="16">
        <v>8.5399999999999991</v>
      </c>
      <c r="E246" s="16">
        <v>8.3699999999999992</v>
      </c>
      <c r="F246" s="19">
        <v>26</v>
      </c>
      <c r="G246" s="18">
        <v>0.40500000000000003</v>
      </c>
      <c r="H246" s="175">
        <v>0.26300000000000001</v>
      </c>
      <c r="I246" s="107">
        <v>0.23</v>
      </c>
      <c r="J246" s="338">
        <v>0.25</v>
      </c>
      <c r="K246" s="240">
        <f t="shared" si="26"/>
        <v>1.0869565217391304</v>
      </c>
      <c r="L246" s="253" t="s">
        <v>317</v>
      </c>
    </row>
    <row r="247" spans="1:29" x14ac:dyDescent="0.2">
      <c r="A247" s="280" t="s">
        <v>108</v>
      </c>
      <c r="B247" s="482" t="s">
        <v>109</v>
      </c>
      <c r="C247" s="348">
        <v>43683</v>
      </c>
      <c r="D247" s="81">
        <v>8.1199999999999992</v>
      </c>
      <c r="E247" s="81">
        <v>9.8000000000000007</v>
      </c>
      <c r="F247" s="82">
        <v>16.899999999999999</v>
      </c>
      <c r="G247" s="83">
        <v>0.65100000000000002</v>
      </c>
      <c r="H247" s="406">
        <v>0.42499999999999999</v>
      </c>
      <c r="I247" s="108">
        <v>0.62</v>
      </c>
      <c r="J247" s="367">
        <v>1.21</v>
      </c>
      <c r="K247" s="256">
        <f>J247/I247</f>
        <v>1.9516129032258065</v>
      </c>
      <c r="L247" s="389" t="s">
        <v>317</v>
      </c>
    </row>
    <row r="248" spans="1:29" x14ac:dyDescent="0.2">
      <c r="B248" s="374"/>
      <c r="C248" s="242" t="s">
        <v>322</v>
      </c>
      <c r="D248" s="358"/>
      <c r="E248" s="358"/>
      <c r="F248" s="358"/>
      <c r="G248" s="358"/>
      <c r="H248" s="358"/>
      <c r="I248" s="358"/>
      <c r="J248" s="358"/>
      <c r="K248" s="242"/>
      <c r="L248" s="242"/>
    </row>
    <row r="249" spans="1:29" x14ac:dyDescent="0.2">
      <c r="A249" s="254" t="s">
        <v>111</v>
      </c>
      <c r="B249" s="55" t="s">
        <v>323</v>
      </c>
      <c r="C249" s="297">
        <v>42837</v>
      </c>
      <c r="D249" s="77">
        <v>8.4700000000000006</v>
      </c>
      <c r="E249" s="3">
        <v>10.73</v>
      </c>
      <c r="F249" s="3">
        <v>11.2</v>
      </c>
      <c r="G249" s="3">
        <v>0.45800000000000002</v>
      </c>
      <c r="H249" s="18">
        <v>0.29799999999999999</v>
      </c>
      <c r="I249" s="337">
        <v>1.66</v>
      </c>
      <c r="J249" s="29">
        <v>1.23</v>
      </c>
      <c r="K249" s="240">
        <f>J249/I249</f>
        <v>0.74096385542168675</v>
      </c>
      <c r="L249" s="208" t="s">
        <v>317</v>
      </c>
      <c r="M249" s="208" t="s">
        <v>324</v>
      </c>
    </row>
    <row r="250" spans="1:29" x14ac:dyDescent="0.2">
      <c r="A250" s="254" t="s">
        <v>111</v>
      </c>
      <c r="B250" s="200" t="s">
        <v>325</v>
      </c>
      <c r="C250" s="297">
        <v>42635</v>
      </c>
      <c r="D250" s="16">
        <v>9.1</v>
      </c>
      <c r="E250" s="16">
        <v>6.16</v>
      </c>
      <c r="F250" s="19">
        <v>24</v>
      </c>
      <c r="G250" s="18">
        <v>0.38500000000000001</v>
      </c>
      <c r="H250" s="175">
        <v>0.25</v>
      </c>
      <c r="I250" s="107">
        <v>1.62</v>
      </c>
      <c r="J250" s="29">
        <v>0.69</v>
      </c>
      <c r="K250" s="240">
        <f>J250/I250</f>
        <v>0.42592592592592587</v>
      </c>
      <c r="L250" s="208" t="s">
        <v>317</v>
      </c>
    </row>
    <row r="251" spans="1:29" x14ac:dyDescent="0.2">
      <c r="A251" s="254" t="s">
        <v>111</v>
      </c>
      <c r="B251" s="200" t="s">
        <v>326</v>
      </c>
      <c r="C251" s="297">
        <v>42682</v>
      </c>
      <c r="D251" s="3">
        <v>8.66</v>
      </c>
      <c r="E251" s="16">
        <v>12</v>
      </c>
      <c r="F251" s="3">
        <v>11.1</v>
      </c>
      <c r="H251" s="175"/>
      <c r="I251" s="337">
        <v>0.23</v>
      </c>
      <c r="J251" s="338">
        <v>1.73</v>
      </c>
      <c r="K251" s="239">
        <f>J251/I251</f>
        <v>7.5217391304347823</v>
      </c>
      <c r="L251" s="208" t="s">
        <v>314</v>
      </c>
      <c r="Z251" s="55"/>
      <c r="AA251" s="55"/>
      <c r="AB251" s="55"/>
      <c r="AC251" s="55"/>
    </row>
    <row r="252" spans="1:29" x14ac:dyDescent="0.2">
      <c r="A252" s="254" t="s">
        <v>111</v>
      </c>
      <c r="B252" s="200" t="s">
        <v>327</v>
      </c>
      <c r="C252" s="297">
        <v>42635</v>
      </c>
      <c r="D252" s="16">
        <v>9.2799999999999994</v>
      </c>
      <c r="E252" s="16">
        <v>4.43</v>
      </c>
      <c r="F252" s="19">
        <v>24.4</v>
      </c>
      <c r="G252" s="18">
        <v>0.378</v>
      </c>
      <c r="H252" s="175">
        <v>0.245</v>
      </c>
      <c r="I252" s="107">
        <v>0.97</v>
      </c>
      <c r="J252" s="29">
        <v>0.61</v>
      </c>
      <c r="K252" s="240">
        <f>J252/I252</f>
        <v>0.62886597938144329</v>
      </c>
      <c r="L252" s="208" t="s">
        <v>317</v>
      </c>
      <c r="Z252" s="55"/>
      <c r="AA252" s="55"/>
      <c r="AB252" s="55"/>
      <c r="AC252" s="55"/>
    </row>
    <row r="253" spans="1:29" x14ac:dyDescent="0.2">
      <c r="A253" s="208" t="s">
        <v>120</v>
      </c>
      <c r="B253" s="55" t="s">
        <v>328</v>
      </c>
      <c r="C253" s="415">
        <v>43332</v>
      </c>
      <c r="D253" s="77"/>
      <c r="E253" s="16"/>
      <c r="H253" s="3"/>
      <c r="I253" s="337">
        <v>16.68</v>
      </c>
      <c r="J253" s="338">
        <v>9.0299999999999994</v>
      </c>
      <c r="K253" s="240">
        <f t="shared" ref="K253:K255" si="27">J253/I253</f>
        <v>0.54136690647482011</v>
      </c>
      <c r="L253" s="210" t="s">
        <v>317</v>
      </c>
      <c r="M253" s="208" t="s">
        <v>329</v>
      </c>
      <c r="N253" s="402"/>
    </row>
    <row r="254" spans="1:29" x14ac:dyDescent="0.2">
      <c r="A254" s="208" t="s">
        <v>128</v>
      </c>
      <c r="B254" s="54" t="s">
        <v>330</v>
      </c>
      <c r="C254" s="297">
        <v>42194</v>
      </c>
      <c r="D254" s="299">
        <v>8.98</v>
      </c>
      <c r="E254" s="299">
        <v>7.14</v>
      </c>
      <c r="F254" s="408">
        <v>23.2</v>
      </c>
      <c r="G254" s="300">
        <v>0.34599999999999997</v>
      </c>
      <c r="H254" s="400">
        <v>0.22600000000000001</v>
      </c>
      <c r="I254" s="336">
        <f>(0.08+0.24)/2</f>
        <v>0.16</v>
      </c>
      <c r="J254" s="34">
        <v>0.84</v>
      </c>
      <c r="K254" s="239">
        <f t="shared" si="27"/>
        <v>5.25</v>
      </c>
      <c r="L254" s="208" t="s">
        <v>314</v>
      </c>
      <c r="N254" s="402"/>
    </row>
    <row r="255" spans="1:29" x14ac:dyDescent="0.2">
      <c r="A255" s="208" t="s">
        <v>128</v>
      </c>
      <c r="B255" s="200" t="s">
        <v>330</v>
      </c>
      <c r="C255" s="297">
        <v>42207</v>
      </c>
      <c r="D255" s="306"/>
      <c r="E255" s="16"/>
      <c r="F255" s="19"/>
      <c r="G255" s="18"/>
      <c r="H255" s="175"/>
      <c r="I255" s="107">
        <v>0.06</v>
      </c>
      <c r="J255" s="29">
        <v>0.47</v>
      </c>
      <c r="K255" s="239">
        <f t="shared" si="27"/>
        <v>7.833333333333333</v>
      </c>
      <c r="L255" s="208" t="s">
        <v>314</v>
      </c>
      <c r="N255" s="402"/>
    </row>
    <row r="256" spans="1:29" x14ac:dyDescent="0.2">
      <c r="A256" s="208" t="s">
        <v>128</v>
      </c>
      <c r="B256" s="200" t="s">
        <v>331</v>
      </c>
      <c r="C256" s="297">
        <v>42276</v>
      </c>
      <c r="D256" s="307">
        <v>8.0399999999999991</v>
      </c>
      <c r="E256" s="16">
        <v>10.029999999999999</v>
      </c>
      <c r="F256" s="19">
        <v>20.100000000000001</v>
      </c>
      <c r="G256" s="18">
        <v>0.39100000000000001</v>
      </c>
      <c r="H256" s="175">
        <v>0.254</v>
      </c>
      <c r="I256" s="107">
        <v>0.04</v>
      </c>
      <c r="J256" s="29">
        <v>0.24</v>
      </c>
      <c r="K256" s="239">
        <f t="shared" ref="K256:K261" si="28">J256/I256</f>
        <v>6</v>
      </c>
      <c r="L256" s="208" t="s">
        <v>314</v>
      </c>
      <c r="N256" s="402"/>
    </row>
    <row r="257" spans="1:24" x14ac:dyDescent="0.2">
      <c r="A257" s="208" t="s">
        <v>128</v>
      </c>
      <c r="B257" s="200" t="s">
        <v>332</v>
      </c>
      <c r="C257" s="297">
        <v>42635</v>
      </c>
      <c r="D257" s="307">
        <v>9.14</v>
      </c>
      <c r="E257" s="16">
        <v>4.68</v>
      </c>
      <c r="F257" s="19">
        <v>22.8</v>
      </c>
      <c r="G257" s="18">
        <v>0.38400000000000001</v>
      </c>
      <c r="H257" s="175">
        <v>0.25</v>
      </c>
      <c r="I257" s="107">
        <v>1.22</v>
      </c>
      <c r="J257" s="29">
        <v>0.5</v>
      </c>
      <c r="K257" s="240">
        <f t="shared" si="28"/>
        <v>0.4098360655737705</v>
      </c>
      <c r="L257" s="208" t="s">
        <v>317</v>
      </c>
      <c r="M257" s="208" t="s">
        <v>333</v>
      </c>
      <c r="N257" s="402"/>
    </row>
    <row r="258" spans="1:24" x14ac:dyDescent="0.2">
      <c r="A258" s="208" t="s">
        <v>207</v>
      </c>
      <c r="B258" s="54" t="s">
        <v>334</v>
      </c>
      <c r="C258" s="297">
        <v>42194</v>
      </c>
      <c r="D258" s="20"/>
      <c r="E258" s="20"/>
      <c r="F258" s="20"/>
      <c r="G258" s="20"/>
      <c r="H258" s="175"/>
      <c r="I258" s="107">
        <v>0.83</v>
      </c>
      <c r="J258" s="34">
        <v>6.1</v>
      </c>
      <c r="K258" s="304">
        <f t="shared" si="28"/>
        <v>7.3493975903614457</v>
      </c>
      <c r="L258" s="210" t="s">
        <v>314</v>
      </c>
      <c r="N258" s="402"/>
    </row>
    <row r="259" spans="1:24" x14ac:dyDescent="0.2">
      <c r="A259" s="208" t="s">
        <v>207</v>
      </c>
      <c r="B259" s="54" t="s">
        <v>335</v>
      </c>
      <c r="C259" s="297">
        <v>42276</v>
      </c>
      <c r="D259" s="20"/>
      <c r="E259" s="20"/>
      <c r="F259" s="20"/>
      <c r="G259" s="20"/>
      <c r="H259" s="175"/>
      <c r="I259" s="107">
        <v>0.04</v>
      </c>
      <c r="J259" s="338">
        <v>0.34</v>
      </c>
      <c r="K259" s="304">
        <f t="shared" si="28"/>
        <v>8.5</v>
      </c>
      <c r="L259" s="210" t="s">
        <v>314</v>
      </c>
      <c r="M259" s="208" t="s">
        <v>336</v>
      </c>
      <c r="N259" s="402"/>
    </row>
    <row r="260" spans="1:24" x14ac:dyDescent="0.2">
      <c r="A260" s="208" t="s">
        <v>207</v>
      </c>
      <c r="B260" s="377" t="s">
        <v>337</v>
      </c>
      <c r="C260" s="297">
        <v>43271</v>
      </c>
      <c r="D260" s="20"/>
      <c r="E260" s="20"/>
      <c r="F260" s="20"/>
      <c r="G260" s="20"/>
      <c r="H260" s="175"/>
      <c r="I260" s="107">
        <v>7.05</v>
      </c>
      <c r="J260" s="338">
        <v>1.21</v>
      </c>
      <c r="K260" s="339">
        <f t="shared" si="28"/>
        <v>0.17163120567375886</v>
      </c>
      <c r="L260" s="208" t="s">
        <v>317</v>
      </c>
      <c r="M260" s="208" t="s">
        <v>338</v>
      </c>
      <c r="N260" s="402"/>
    </row>
    <row r="261" spans="1:24" x14ac:dyDescent="0.2">
      <c r="A261" s="15" t="s">
        <v>233</v>
      </c>
      <c r="B261" s="55" t="s">
        <v>339</v>
      </c>
      <c r="C261" s="297">
        <v>42194</v>
      </c>
      <c r="D261" s="20"/>
      <c r="E261" s="20"/>
      <c r="F261" s="20"/>
      <c r="G261" s="20"/>
      <c r="H261" s="175"/>
      <c r="I261" s="337">
        <v>0.04</v>
      </c>
      <c r="J261" s="34">
        <v>0.8</v>
      </c>
      <c r="K261" s="304">
        <f t="shared" si="28"/>
        <v>20</v>
      </c>
      <c r="L261" s="210" t="s">
        <v>314</v>
      </c>
      <c r="M261" s="208" t="s">
        <v>340</v>
      </c>
      <c r="N261" s="402"/>
      <c r="X261" s="3"/>
    </row>
    <row r="262" spans="1:24" x14ac:dyDescent="0.2">
      <c r="A262" s="15" t="s">
        <v>249</v>
      </c>
      <c r="B262" s="200" t="s">
        <v>341</v>
      </c>
      <c r="C262" s="297">
        <v>42635</v>
      </c>
      <c r="D262" s="77">
        <v>9.26</v>
      </c>
      <c r="E262" s="77">
        <v>6.19</v>
      </c>
      <c r="F262" s="359">
        <v>23.5</v>
      </c>
      <c r="G262" s="20"/>
      <c r="H262" s="175"/>
      <c r="K262" s="6"/>
      <c r="L262" s="6"/>
      <c r="M262" s="208" t="s">
        <v>342</v>
      </c>
      <c r="N262" s="402"/>
      <c r="X262" s="3"/>
    </row>
    <row r="263" spans="1:24" x14ac:dyDescent="0.2">
      <c r="A263" s="15" t="s">
        <v>249</v>
      </c>
      <c r="B263" s="200" t="s">
        <v>343</v>
      </c>
      <c r="C263" s="297">
        <v>42837</v>
      </c>
      <c r="D263" s="20">
        <v>8.74</v>
      </c>
      <c r="E263" s="20">
        <v>10.039999999999999</v>
      </c>
      <c r="F263" s="20">
        <v>9.6</v>
      </c>
      <c r="G263" s="20">
        <v>0.46100000000000002</v>
      </c>
      <c r="H263" s="175">
        <v>0.29899999999999999</v>
      </c>
      <c r="I263" s="337">
        <v>4.6100000000000003</v>
      </c>
      <c r="J263" s="338">
        <v>3.72</v>
      </c>
      <c r="K263" s="340">
        <f t="shared" ref="K263:K278" si="29">J263/I263</f>
        <v>0.80694143167028198</v>
      </c>
      <c r="L263" s="210" t="s">
        <v>317</v>
      </c>
      <c r="M263" s="210"/>
      <c r="N263" s="407"/>
      <c r="X263" s="3"/>
    </row>
    <row r="264" spans="1:24" x14ac:dyDescent="0.2">
      <c r="A264" s="15" t="s">
        <v>249</v>
      </c>
      <c r="B264" s="200" t="s">
        <v>343</v>
      </c>
      <c r="C264" s="297">
        <v>42837</v>
      </c>
      <c r="H264" s="18"/>
      <c r="I264" s="337">
        <v>10.72</v>
      </c>
      <c r="J264" s="29">
        <v>3.36</v>
      </c>
      <c r="K264" s="240">
        <f t="shared" si="29"/>
        <v>0.31343283582089548</v>
      </c>
      <c r="L264" s="208" t="s">
        <v>317</v>
      </c>
      <c r="M264" s="210" t="s">
        <v>344</v>
      </c>
      <c r="N264" s="407"/>
    </row>
    <row r="265" spans="1:24" x14ac:dyDescent="0.2">
      <c r="A265" s="15" t="s">
        <v>249</v>
      </c>
      <c r="B265" s="200" t="s">
        <v>345</v>
      </c>
      <c r="C265" s="297">
        <v>42864</v>
      </c>
      <c r="D265" s="3">
        <v>8.9700000000000006</v>
      </c>
      <c r="E265" s="3">
        <v>11.49</v>
      </c>
      <c r="F265" s="3">
        <v>14.5</v>
      </c>
      <c r="G265" s="3">
        <v>0.435</v>
      </c>
      <c r="H265" s="18">
        <v>0.28199999999999997</v>
      </c>
      <c r="I265" s="107">
        <v>3.4</v>
      </c>
      <c r="J265" s="29">
        <v>1.89</v>
      </c>
      <c r="K265" s="240">
        <f t="shared" si="29"/>
        <v>0.55588235294117649</v>
      </c>
      <c r="L265" s="208" t="s">
        <v>317</v>
      </c>
      <c r="M265" s="210"/>
      <c r="N265" s="407"/>
    </row>
    <row r="266" spans="1:24" x14ac:dyDescent="0.2">
      <c r="A266" s="15" t="s">
        <v>249</v>
      </c>
      <c r="B266" s="200" t="s">
        <v>346</v>
      </c>
      <c r="C266" s="297">
        <v>42926</v>
      </c>
      <c r="D266" s="77">
        <v>8.76</v>
      </c>
      <c r="E266" s="16">
        <v>13.96</v>
      </c>
      <c r="F266" s="16">
        <v>24.2</v>
      </c>
      <c r="G266" s="18">
        <v>0.39100000000000001</v>
      </c>
      <c r="H266" s="18">
        <v>0.254</v>
      </c>
      <c r="I266" s="107">
        <v>0.32</v>
      </c>
      <c r="J266" s="29">
        <v>4.28</v>
      </c>
      <c r="K266" s="239">
        <f t="shared" si="29"/>
        <v>13.375</v>
      </c>
      <c r="L266" s="208" t="s">
        <v>314</v>
      </c>
      <c r="M266" s="210" t="s">
        <v>347</v>
      </c>
      <c r="N266" s="407"/>
    </row>
    <row r="267" spans="1:24" x14ac:dyDescent="0.2">
      <c r="A267" s="15" t="s">
        <v>249</v>
      </c>
      <c r="B267" s="200" t="s">
        <v>346</v>
      </c>
      <c r="C267" s="297">
        <v>42926</v>
      </c>
      <c r="D267" s="77">
        <v>8.94</v>
      </c>
      <c r="E267" s="16">
        <v>15.06</v>
      </c>
      <c r="F267" s="16">
        <v>24.3</v>
      </c>
      <c r="G267" s="18">
        <v>0.39</v>
      </c>
      <c r="H267" s="18">
        <v>0.253</v>
      </c>
      <c r="I267" s="107">
        <v>4</v>
      </c>
      <c r="J267" s="29">
        <v>38.97</v>
      </c>
      <c r="K267" s="239">
        <f t="shared" si="29"/>
        <v>9.7424999999999997</v>
      </c>
      <c r="L267" s="208" t="s">
        <v>314</v>
      </c>
      <c r="M267" s="208" t="s">
        <v>348</v>
      </c>
      <c r="N267" s="407"/>
    </row>
    <row r="268" spans="1:24" x14ac:dyDescent="0.2">
      <c r="A268" s="15" t="s">
        <v>249</v>
      </c>
      <c r="B268" s="200" t="s">
        <v>346</v>
      </c>
      <c r="C268" s="297">
        <v>42926</v>
      </c>
      <c r="D268" s="77">
        <v>9.16</v>
      </c>
      <c r="E268" s="16">
        <v>17.28</v>
      </c>
      <c r="F268" s="16">
        <v>23.3</v>
      </c>
      <c r="G268" s="18">
        <v>0.376</v>
      </c>
      <c r="H268" s="18">
        <v>0.245</v>
      </c>
      <c r="I268" s="337">
        <v>0.17</v>
      </c>
      <c r="J268" s="29">
        <v>2.08</v>
      </c>
      <c r="K268" s="239">
        <f t="shared" si="29"/>
        <v>12.235294117647058</v>
      </c>
      <c r="L268" s="208" t="s">
        <v>314</v>
      </c>
      <c r="N268" s="407"/>
    </row>
    <row r="269" spans="1:24" x14ac:dyDescent="0.2">
      <c r="B269" s="55" t="s">
        <v>349</v>
      </c>
      <c r="C269" s="297">
        <v>42948</v>
      </c>
      <c r="D269" s="3">
        <v>8.85</v>
      </c>
      <c r="E269" s="3">
        <v>8.73</v>
      </c>
      <c r="F269" s="3">
        <v>27.2</v>
      </c>
      <c r="G269" s="3">
        <v>0.41899999999999998</v>
      </c>
      <c r="H269" s="18">
        <v>0.27100000000000002</v>
      </c>
      <c r="I269" s="337">
        <v>46.76</v>
      </c>
      <c r="J269" s="338">
        <v>4.17</v>
      </c>
      <c r="K269" s="281">
        <f t="shared" si="29"/>
        <v>8.9178785286569723E-2</v>
      </c>
      <c r="L269" s="208" t="s">
        <v>317</v>
      </c>
    </row>
    <row r="270" spans="1:24" x14ac:dyDescent="0.2">
      <c r="B270" s="55" t="s">
        <v>349</v>
      </c>
      <c r="C270" s="297">
        <v>42948</v>
      </c>
      <c r="G270" s="3">
        <v>0.41599999999999998</v>
      </c>
      <c r="H270" s="18">
        <v>0.27100000000000002</v>
      </c>
      <c r="I270" s="337">
        <v>0.02</v>
      </c>
      <c r="J270" s="338">
        <v>0.28000000000000003</v>
      </c>
      <c r="K270" s="239">
        <f t="shared" si="29"/>
        <v>14.000000000000002</v>
      </c>
      <c r="L270" s="208" t="s">
        <v>314</v>
      </c>
      <c r="M270" s="208" t="s">
        <v>350</v>
      </c>
    </row>
    <row r="271" spans="1:24" x14ac:dyDescent="0.2">
      <c r="A271" s="208" t="s">
        <v>134</v>
      </c>
      <c r="B271" s="55" t="s">
        <v>209</v>
      </c>
      <c r="C271" s="297">
        <v>42194</v>
      </c>
      <c r="D271" s="299">
        <v>8.8800000000000008</v>
      </c>
      <c r="E271" s="300">
        <v>6.52</v>
      </c>
      <c r="F271" s="299">
        <v>23.3</v>
      </c>
      <c r="G271" s="300">
        <v>0.40200000000000002</v>
      </c>
      <c r="H271" s="400">
        <v>0.26200000000000001</v>
      </c>
      <c r="I271" s="358">
        <v>1E-3</v>
      </c>
      <c r="J271" s="29">
        <v>0.6</v>
      </c>
      <c r="K271" s="239"/>
      <c r="L271" s="208" t="s">
        <v>314</v>
      </c>
    </row>
    <row r="272" spans="1:24" x14ac:dyDescent="0.2">
      <c r="A272" s="208" t="s">
        <v>134</v>
      </c>
      <c r="B272" s="55" t="s">
        <v>209</v>
      </c>
      <c r="C272" s="297">
        <v>42635</v>
      </c>
      <c r="D272" s="16">
        <v>9.32</v>
      </c>
      <c r="E272" s="16">
        <v>6.21</v>
      </c>
      <c r="F272" s="3">
        <v>23.6</v>
      </c>
      <c r="G272" s="18">
        <v>0.38500000000000001</v>
      </c>
      <c r="H272" s="175">
        <v>0.25</v>
      </c>
      <c r="I272" s="337">
        <v>0.84</v>
      </c>
      <c r="J272" s="338">
        <v>0.28999999999999998</v>
      </c>
      <c r="K272" s="281">
        <f t="shared" si="29"/>
        <v>0.34523809523809523</v>
      </c>
      <c r="L272" s="208" t="s">
        <v>314</v>
      </c>
    </row>
    <row r="273" spans="1:36" x14ac:dyDescent="0.2">
      <c r="A273" s="208" t="s">
        <v>134</v>
      </c>
      <c r="B273" s="55" t="s">
        <v>209</v>
      </c>
      <c r="C273" s="297">
        <v>42864</v>
      </c>
      <c r="D273" s="77">
        <v>8.36</v>
      </c>
      <c r="E273" s="3">
        <v>11.22</v>
      </c>
      <c r="F273" s="3">
        <v>9.5</v>
      </c>
      <c r="G273" s="18">
        <v>0.45900000000000002</v>
      </c>
      <c r="H273" s="18">
        <v>0.29799999999999999</v>
      </c>
      <c r="I273" s="337">
        <v>1.33</v>
      </c>
      <c r="J273" s="338">
        <v>0.75</v>
      </c>
      <c r="K273" s="281">
        <f t="shared" si="29"/>
        <v>0.56390977443609025</v>
      </c>
      <c r="L273" s="208" t="s">
        <v>314</v>
      </c>
    </row>
    <row r="274" spans="1:36" x14ac:dyDescent="0.2">
      <c r="B274" s="55" t="s">
        <v>351</v>
      </c>
      <c r="C274" s="297">
        <v>42682</v>
      </c>
      <c r="D274" s="20">
        <v>8.56</v>
      </c>
      <c r="E274" s="20">
        <v>8.9700000000000006</v>
      </c>
      <c r="F274" s="20">
        <v>11.4</v>
      </c>
      <c r="G274" s="20"/>
      <c r="I274" s="337">
        <v>0.26</v>
      </c>
      <c r="J274" s="338">
        <v>2.4300000000000002</v>
      </c>
      <c r="K274" s="304">
        <f t="shared" si="29"/>
        <v>9.3461538461538467</v>
      </c>
      <c r="L274" s="210" t="s">
        <v>314</v>
      </c>
      <c r="M274" s="210"/>
    </row>
    <row r="275" spans="1:36" x14ac:dyDescent="0.2">
      <c r="B275" s="49" t="s">
        <v>352</v>
      </c>
      <c r="C275" s="297">
        <v>42926</v>
      </c>
      <c r="D275" s="77"/>
      <c r="E275" s="77"/>
      <c r="F275" s="77"/>
      <c r="G275" s="175"/>
      <c r="H275" s="163"/>
      <c r="I275" s="107">
        <v>0.78</v>
      </c>
      <c r="J275" s="29">
        <v>5.75</v>
      </c>
      <c r="K275" s="304">
        <f t="shared" si="29"/>
        <v>7.3717948717948714</v>
      </c>
      <c r="L275" s="210" t="s">
        <v>314</v>
      </c>
    </row>
    <row r="276" spans="1:36" x14ac:dyDescent="0.2">
      <c r="B276" s="49" t="s">
        <v>352</v>
      </c>
      <c r="C276" s="297">
        <v>42926</v>
      </c>
      <c r="D276" s="77">
        <v>8.94</v>
      </c>
      <c r="E276" s="77">
        <v>14.82</v>
      </c>
      <c r="F276" s="77">
        <v>24</v>
      </c>
      <c r="G276" s="175"/>
      <c r="H276" s="163"/>
      <c r="I276" s="107">
        <v>2.41</v>
      </c>
      <c r="J276" s="29">
        <v>0.3</v>
      </c>
      <c r="K276" s="339">
        <f t="shared" si="29"/>
        <v>0.12448132780082986</v>
      </c>
      <c r="L276" s="210" t="s">
        <v>317</v>
      </c>
      <c r="M276" s="210"/>
      <c r="X276" s="520"/>
      <c r="Y276" s="520"/>
      <c r="Z276" s="520"/>
      <c r="AA276" s="520"/>
      <c r="AB276" s="520"/>
      <c r="AC276" s="520"/>
      <c r="AD276" s="520"/>
      <c r="AE276" s="51"/>
      <c r="AF276" s="51"/>
      <c r="AG276" s="520"/>
      <c r="AH276" s="520"/>
      <c r="AI276" s="520"/>
      <c r="AJ276" s="520"/>
    </row>
    <row r="277" spans="1:36" x14ac:dyDescent="0.2">
      <c r="B277" s="55" t="s">
        <v>353</v>
      </c>
      <c r="C277" s="297">
        <v>42682</v>
      </c>
      <c r="D277" s="20"/>
      <c r="E277" s="20"/>
      <c r="F277" s="20"/>
      <c r="G277" s="20"/>
      <c r="I277" s="337">
        <v>0.26</v>
      </c>
      <c r="J277" s="338">
        <v>2.4500000000000002</v>
      </c>
      <c r="K277" s="304">
        <f t="shared" si="29"/>
        <v>9.4230769230769234</v>
      </c>
      <c r="L277" s="210" t="s">
        <v>314</v>
      </c>
      <c r="M277" s="210"/>
      <c r="X277" s="520"/>
      <c r="Y277" s="520"/>
      <c r="Z277" s="520"/>
      <c r="AA277" s="520"/>
      <c r="AB277" s="520"/>
      <c r="AC277" s="520"/>
      <c r="AD277" s="520"/>
      <c r="AE277" s="51"/>
      <c r="AF277" s="51"/>
      <c r="AG277" s="520"/>
      <c r="AH277" s="520"/>
      <c r="AI277" s="520"/>
      <c r="AJ277" s="520"/>
    </row>
    <row r="278" spans="1:36" x14ac:dyDescent="0.2">
      <c r="B278" s="55" t="s">
        <v>354</v>
      </c>
      <c r="C278" s="297">
        <v>42682</v>
      </c>
      <c r="D278" s="20"/>
      <c r="E278" s="20"/>
      <c r="F278" s="20"/>
      <c r="G278" s="20"/>
      <c r="I278" s="337">
        <v>0.32</v>
      </c>
      <c r="J278" s="338">
        <v>2.56</v>
      </c>
      <c r="K278" s="304">
        <f t="shared" si="29"/>
        <v>8</v>
      </c>
      <c r="L278" s="210" t="s">
        <v>314</v>
      </c>
      <c r="M278" s="210"/>
      <c r="X278" s="520"/>
      <c r="Y278" s="520"/>
      <c r="Z278" s="520"/>
      <c r="AA278" s="520"/>
      <c r="AB278" s="520"/>
      <c r="AC278" s="520"/>
      <c r="AD278" s="520"/>
      <c r="AE278" s="51"/>
      <c r="AF278" s="51"/>
      <c r="AG278" s="520"/>
      <c r="AH278" s="520"/>
      <c r="AI278" s="520"/>
      <c r="AJ278" s="520"/>
    </row>
    <row r="279" spans="1:36" x14ac:dyDescent="0.2">
      <c r="M279" s="210"/>
      <c r="X279" s="520"/>
      <c r="Y279" s="520"/>
      <c r="Z279" s="520"/>
      <c r="AA279" s="520"/>
      <c r="AB279" s="520"/>
      <c r="AC279" s="520"/>
      <c r="AD279" s="520"/>
      <c r="AE279" s="51"/>
      <c r="AF279" s="51"/>
      <c r="AG279" s="520"/>
      <c r="AH279" s="520"/>
      <c r="AI279" s="520"/>
      <c r="AJ279" s="520"/>
    </row>
    <row r="280" spans="1:36" x14ac:dyDescent="0.2">
      <c r="M280" s="210"/>
      <c r="X280" s="520"/>
      <c r="Y280" s="520"/>
      <c r="Z280" s="520"/>
      <c r="AA280" s="520"/>
      <c r="AB280" s="520"/>
      <c r="AC280" s="520"/>
      <c r="AD280" s="520"/>
      <c r="AE280" s="51"/>
      <c r="AF280" s="51"/>
      <c r="AG280" s="520"/>
      <c r="AH280" s="520"/>
      <c r="AI280" s="520"/>
      <c r="AJ280" s="520"/>
    </row>
    <row r="281" spans="1:36" x14ac:dyDescent="0.2">
      <c r="M281" s="210"/>
      <c r="Q281" s="3"/>
      <c r="R281" s="209"/>
      <c r="AG281" s="520"/>
      <c r="AH281" s="520"/>
      <c r="AI281" s="520"/>
      <c r="AJ281" s="520"/>
    </row>
    <row r="282" spans="1:36" x14ac:dyDescent="0.2">
      <c r="B282" s="374"/>
      <c r="C282" s="242" t="s">
        <v>355</v>
      </c>
      <c r="D282" s="358"/>
      <c r="E282" s="358"/>
      <c r="F282" s="358"/>
      <c r="G282" s="358"/>
      <c r="H282" s="358"/>
      <c r="I282" s="358"/>
      <c r="J282" s="358"/>
      <c r="K282" s="242"/>
      <c r="L282" s="242"/>
      <c r="M282" s="210"/>
      <c r="Q282" s="3"/>
      <c r="R282" s="209"/>
      <c r="AG282" s="520"/>
      <c r="AH282" s="520"/>
      <c r="AI282" s="520"/>
      <c r="AJ282" s="520"/>
    </row>
    <row r="283" spans="1:36" x14ac:dyDescent="0.2">
      <c r="A283" s="208" t="s">
        <v>137</v>
      </c>
      <c r="B283" s="57">
        <v>0</v>
      </c>
      <c r="C283" s="297" t="s">
        <v>138</v>
      </c>
      <c r="D283" s="77">
        <v>8.99</v>
      </c>
      <c r="E283" s="16">
        <v>10.33</v>
      </c>
      <c r="F283" s="16">
        <v>23.9</v>
      </c>
      <c r="G283" s="18">
        <v>0.438</v>
      </c>
      <c r="H283" s="18">
        <v>0.28399999999999997</v>
      </c>
      <c r="I283" s="107">
        <v>0.02</v>
      </c>
      <c r="J283" s="29">
        <v>0.79</v>
      </c>
      <c r="K283" s="239">
        <f t="shared" ref="K283:K290" si="30">J283/I283</f>
        <v>39.5</v>
      </c>
      <c r="L283" s="208" t="s">
        <v>314</v>
      </c>
      <c r="M283" s="210"/>
      <c r="Q283" s="3"/>
      <c r="R283" s="209"/>
      <c r="AG283" s="520"/>
      <c r="AH283" s="520"/>
      <c r="AI283" s="520"/>
      <c r="AJ283" s="520"/>
    </row>
    <row r="284" spans="1:36" x14ac:dyDescent="0.2">
      <c r="A284" s="208" t="s">
        <v>137</v>
      </c>
      <c r="B284" s="57">
        <v>4.5</v>
      </c>
      <c r="C284" s="297">
        <v>42926</v>
      </c>
      <c r="D284" s="77"/>
      <c r="E284" s="77"/>
      <c r="F284" s="77"/>
      <c r="G284" s="175"/>
      <c r="H284" s="163"/>
      <c r="I284" s="107">
        <v>0.14000000000000001</v>
      </c>
      <c r="J284" s="29">
        <v>1.84</v>
      </c>
      <c r="K284" s="304">
        <f t="shared" si="30"/>
        <v>13.142857142857142</v>
      </c>
      <c r="L284" s="210" t="s">
        <v>314</v>
      </c>
      <c r="M284" s="210"/>
      <c r="Q284" s="3"/>
      <c r="R284" s="209"/>
      <c r="AG284" s="520"/>
      <c r="AH284" s="520"/>
      <c r="AI284" s="520"/>
      <c r="AJ284" s="520"/>
    </row>
    <row r="285" spans="1:36" x14ac:dyDescent="0.2">
      <c r="A285" s="208" t="s">
        <v>137</v>
      </c>
      <c r="B285" s="57">
        <v>6</v>
      </c>
      <c r="C285" s="297">
        <v>42926</v>
      </c>
      <c r="D285" s="77"/>
      <c r="E285" s="20"/>
      <c r="F285" s="77"/>
      <c r="G285" s="175"/>
      <c r="H285" s="163"/>
      <c r="I285" s="107">
        <v>0.11</v>
      </c>
      <c r="J285" s="29">
        <v>1.02</v>
      </c>
      <c r="K285" s="304">
        <f t="shared" si="30"/>
        <v>9.2727272727272734</v>
      </c>
      <c r="L285" s="210" t="s">
        <v>314</v>
      </c>
      <c r="M285" s="210"/>
      <c r="Q285" s="3"/>
      <c r="R285" s="209"/>
      <c r="AG285" s="520"/>
      <c r="AH285" s="520"/>
      <c r="AI285" s="520"/>
      <c r="AJ285" s="520"/>
    </row>
    <row r="286" spans="1:36" x14ac:dyDescent="0.2">
      <c r="A286" s="208" t="s">
        <v>137</v>
      </c>
      <c r="B286" s="57">
        <v>7</v>
      </c>
      <c r="C286" s="297">
        <v>42926</v>
      </c>
      <c r="D286" s="77"/>
      <c r="E286" s="77"/>
      <c r="F286" s="20"/>
      <c r="G286" s="20"/>
      <c r="I286" s="107">
        <v>8.84</v>
      </c>
      <c r="J286" s="29">
        <v>1.66</v>
      </c>
      <c r="K286" s="340">
        <f t="shared" si="30"/>
        <v>0.18778280542986425</v>
      </c>
      <c r="L286" s="210" t="s">
        <v>317</v>
      </c>
      <c r="M286" s="210"/>
      <c r="Q286" s="276"/>
      <c r="R286" s="209"/>
      <c r="AG286" s="520"/>
      <c r="AH286" s="520"/>
      <c r="AI286" s="520"/>
      <c r="AJ286" s="520"/>
    </row>
    <row r="287" spans="1:36" x14ac:dyDescent="0.2">
      <c r="A287" s="208" t="s">
        <v>137</v>
      </c>
      <c r="B287" s="57">
        <v>8.8000000000000007</v>
      </c>
      <c r="C287" s="297">
        <v>42926</v>
      </c>
      <c r="D287" s="77"/>
      <c r="E287" s="77"/>
      <c r="F287" s="20"/>
      <c r="G287" s="20"/>
      <c r="I287" s="107">
        <v>11.15</v>
      </c>
      <c r="J287" s="29">
        <v>1.87</v>
      </c>
      <c r="K287" s="340">
        <f t="shared" si="30"/>
        <v>0.16771300448430493</v>
      </c>
      <c r="L287" s="210" t="s">
        <v>317</v>
      </c>
      <c r="M287" s="210"/>
      <c r="AG287" s="520"/>
      <c r="AH287" s="520"/>
      <c r="AI287" s="520"/>
      <c r="AJ287" s="520"/>
    </row>
    <row r="288" spans="1:36" x14ac:dyDescent="0.2">
      <c r="A288" s="15" t="s">
        <v>137</v>
      </c>
      <c r="B288" s="57">
        <v>0</v>
      </c>
      <c r="C288" s="238" t="s">
        <v>138</v>
      </c>
      <c r="D288" s="77">
        <v>8.85</v>
      </c>
      <c r="E288" s="77">
        <v>11.37</v>
      </c>
      <c r="F288" s="77">
        <v>24.4</v>
      </c>
      <c r="G288" s="175"/>
      <c r="H288" s="163"/>
      <c r="I288" s="107">
        <v>0.01</v>
      </c>
      <c r="J288" s="29">
        <v>0.47</v>
      </c>
      <c r="K288" s="239">
        <f t="shared" si="30"/>
        <v>46.999999999999993</v>
      </c>
      <c r="L288" s="208" t="s">
        <v>314</v>
      </c>
      <c r="M288" s="210"/>
      <c r="Q288" s="276"/>
      <c r="AG288" s="520"/>
      <c r="AH288" s="520"/>
      <c r="AI288" s="520"/>
      <c r="AJ288" s="520"/>
    </row>
    <row r="289" spans="1:36" x14ac:dyDescent="0.2">
      <c r="A289" s="208" t="s">
        <v>137</v>
      </c>
      <c r="B289" s="57">
        <v>2</v>
      </c>
      <c r="C289" s="297">
        <v>42941</v>
      </c>
      <c r="D289" s="20"/>
      <c r="E289" s="20"/>
      <c r="F289" s="20"/>
      <c r="G289" s="20"/>
      <c r="I289" s="337">
        <v>0.06</v>
      </c>
      <c r="J289" s="338">
        <v>0.94</v>
      </c>
      <c r="K289" s="304">
        <f t="shared" si="30"/>
        <v>15.666666666666666</v>
      </c>
      <c r="L289" s="210" t="s">
        <v>314</v>
      </c>
      <c r="M289" s="210"/>
      <c r="Q289" s="3"/>
      <c r="R289" s="238"/>
      <c r="AG289" s="520"/>
      <c r="AH289" s="520"/>
      <c r="AI289" s="520"/>
      <c r="AJ289" s="520"/>
    </row>
    <row r="290" spans="1:36" x14ac:dyDescent="0.2">
      <c r="A290" s="208" t="s">
        <v>137</v>
      </c>
      <c r="B290" s="520">
        <v>9.5</v>
      </c>
      <c r="C290" s="297">
        <v>42941</v>
      </c>
      <c r="D290" s="20">
        <v>8.75</v>
      </c>
      <c r="E290" s="20">
        <v>11.71</v>
      </c>
      <c r="F290" s="20">
        <v>21.4</v>
      </c>
      <c r="G290" s="20"/>
      <c r="I290" s="337">
        <v>1.56</v>
      </c>
      <c r="J290" s="338">
        <v>0.92</v>
      </c>
      <c r="K290" s="340">
        <f t="shared" si="30"/>
        <v>0.58974358974358976</v>
      </c>
      <c r="L290" s="210" t="s">
        <v>317</v>
      </c>
      <c r="M290" s="210"/>
      <c r="AG290" s="520"/>
      <c r="AH290" s="520"/>
      <c r="AI290" s="520"/>
      <c r="AJ290" s="520"/>
    </row>
    <row r="291" spans="1:36" x14ac:dyDescent="0.2">
      <c r="A291" s="15" t="s">
        <v>137</v>
      </c>
      <c r="B291" s="57">
        <v>15.3</v>
      </c>
      <c r="C291" s="297">
        <v>42941</v>
      </c>
      <c r="D291" s="20">
        <v>7.93</v>
      </c>
      <c r="E291" s="20">
        <v>7.74</v>
      </c>
      <c r="F291" s="20">
        <v>13.4</v>
      </c>
      <c r="G291" s="20"/>
      <c r="K291" s="6"/>
      <c r="L291" s="6"/>
      <c r="M291" s="210"/>
      <c r="AG291" s="520"/>
      <c r="AH291" s="520"/>
      <c r="AI291" s="520"/>
      <c r="AJ291" s="520"/>
    </row>
    <row r="292" spans="1:36" x14ac:dyDescent="0.2">
      <c r="A292" s="208" t="s">
        <v>137</v>
      </c>
      <c r="B292" s="57">
        <v>0</v>
      </c>
      <c r="C292" s="297" t="s">
        <v>138</v>
      </c>
      <c r="D292" s="3">
        <v>8.92</v>
      </c>
      <c r="E292" s="3">
        <v>9.5500000000000007</v>
      </c>
      <c r="F292" s="3">
        <v>25.6</v>
      </c>
      <c r="G292" s="3">
        <v>0.41699999999999998</v>
      </c>
      <c r="H292" s="3">
        <v>0.27100000000000002</v>
      </c>
      <c r="I292" s="358">
        <v>1E-3</v>
      </c>
      <c r="J292" s="338">
        <v>0.46</v>
      </c>
      <c r="K292" s="342" t="s">
        <v>316</v>
      </c>
      <c r="L292" s="208" t="s">
        <v>314</v>
      </c>
      <c r="M292" s="249" t="s">
        <v>356</v>
      </c>
      <c r="AG292" s="520"/>
    </row>
    <row r="293" spans="1:36" x14ac:dyDescent="0.2">
      <c r="A293" s="208" t="s">
        <v>137</v>
      </c>
      <c r="B293" s="57">
        <v>2.5</v>
      </c>
      <c r="C293" s="297">
        <v>42948</v>
      </c>
      <c r="D293" s="77"/>
      <c r="E293" s="77"/>
      <c r="F293" s="77"/>
      <c r="G293" s="77"/>
      <c r="H293" s="77"/>
      <c r="I293" s="337">
        <v>0.01</v>
      </c>
      <c r="J293" s="338">
        <v>0.52</v>
      </c>
      <c r="K293" s="304">
        <f>J293/I293</f>
        <v>52</v>
      </c>
      <c r="L293" s="210" t="s">
        <v>314</v>
      </c>
      <c r="M293" s="210"/>
      <c r="AG293" s="520"/>
    </row>
    <row r="294" spans="1:36" x14ac:dyDescent="0.2">
      <c r="A294" s="15" t="s">
        <v>137</v>
      </c>
      <c r="B294" s="57">
        <v>5</v>
      </c>
      <c r="C294" s="297">
        <v>42948</v>
      </c>
      <c r="D294" s="77"/>
      <c r="E294" s="77"/>
      <c r="F294" s="77"/>
      <c r="G294" s="77"/>
      <c r="H294" s="77"/>
      <c r="I294" s="337">
        <v>0.23</v>
      </c>
      <c r="J294" s="338">
        <v>1.63</v>
      </c>
      <c r="K294" s="304">
        <f>J294/I294</f>
        <v>7.0869565217391299</v>
      </c>
      <c r="L294" s="210" t="s">
        <v>314</v>
      </c>
      <c r="M294" s="210"/>
    </row>
    <row r="295" spans="1:36" x14ac:dyDescent="0.2">
      <c r="A295" s="208" t="s">
        <v>137</v>
      </c>
      <c r="B295" s="57">
        <v>7</v>
      </c>
      <c r="C295" s="297">
        <v>42948</v>
      </c>
      <c r="D295" s="20">
        <v>8.64</v>
      </c>
      <c r="E295" s="20">
        <v>11.43</v>
      </c>
      <c r="F295" s="20">
        <v>18.3</v>
      </c>
      <c r="G295" s="77"/>
      <c r="H295" s="77"/>
      <c r="I295" s="337">
        <v>14.04</v>
      </c>
      <c r="J295" s="338">
        <v>2.54</v>
      </c>
      <c r="K295" s="340">
        <f>J295/I295</f>
        <v>0.18091168091168092</v>
      </c>
      <c r="L295" s="210" t="s">
        <v>317</v>
      </c>
      <c r="M295" s="210"/>
    </row>
    <row r="296" spans="1:36" x14ac:dyDescent="0.2">
      <c r="A296" s="208" t="s">
        <v>137</v>
      </c>
      <c r="B296" s="57">
        <v>8</v>
      </c>
      <c r="C296" s="297">
        <v>42948</v>
      </c>
      <c r="D296" s="77"/>
      <c r="E296" s="77"/>
      <c r="F296" s="77"/>
      <c r="G296" s="77"/>
      <c r="H296" s="77"/>
      <c r="I296" s="337">
        <v>5.07</v>
      </c>
      <c r="J296" s="338">
        <v>1.72</v>
      </c>
      <c r="K296" s="340">
        <f>J296/I296</f>
        <v>0.3392504930966469</v>
      </c>
      <c r="L296" s="210" t="s">
        <v>317</v>
      </c>
      <c r="M296" s="210"/>
    </row>
    <row r="297" spans="1:36" x14ac:dyDescent="0.2">
      <c r="A297" s="15" t="s">
        <v>137</v>
      </c>
      <c r="B297" s="520">
        <v>22</v>
      </c>
      <c r="C297" s="297">
        <v>42948</v>
      </c>
      <c r="D297" s="77"/>
      <c r="E297" s="77"/>
      <c r="F297" s="77"/>
      <c r="G297" s="77"/>
      <c r="H297" s="77"/>
      <c r="I297" s="107"/>
      <c r="J297" s="29"/>
      <c r="K297" s="77"/>
      <c r="L297" s="77"/>
      <c r="M297" s="210"/>
    </row>
    <row r="298" spans="1:36" x14ac:dyDescent="0.2">
      <c r="A298" s="208" t="s">
        <v>137</v>
      </c>
      <c r="B298" s="57">
        <v>49</v>
      </c>
      <c r="C298" s="297">
        <v>42948</v>
      </c>
      <c r="D298" s="77"/>
      <c r="E298" s="77"/>
      <c r="F298" s="77"/>
      <c r="G298" s="77"/>
      <c r="H298" s="77"/>
      <c r="I298" s="107"/>
      <c r="J298" s="29"/>
      <c r="K298" s="77"/>
      <c r="L298" s="77"/>
      <c r="M298" s="210"/>
      <c r="AG298" s="520"/>
    </row>
    <row r="299" spans="1:36" x14ac:dyDescent="0.2">
      <c r="A299" s="208" t="s">
        <v>137</v>
      </c>
      <c r="B299" s="520">
        <v>0</v>
      </c>
      <c r="C299" s="297" t="s">
        <v>138</v>
      </c>
      <c r="D299" s="77">
        <v>8.8000000000000007</v>
      </c>
      <c r="E299" s="77">
        <v>9.18</v>
      </c>
      <c r="F299" s="77">
        <v>23.5</v>
      </c>
      <c r="G299" s="269"/>
      <c r="H299" s="269"/>
      <c r="I299" s="107">
        <v>0.05</v>
      </c>
      <c r="J299" s="29">
        <v>0.33</v>
      </c>
      <c r="K299" s="304">
        <f t="shared" ref="K299:K340" si="31">J299/I299</f>
        <v>6.6</v>
      </c>
      <c r="L299" s="210" t="s">
        <v>314</v>
      </c>
      <c r="M299" s="210"/>
    </row>
    <row r="300" spans="1:36" x14ac:dyDescent="0.2">
      <c r="A300" s="15" t="s">
        <v>137</v>
      </c>
      <c r="B300" s="520">
        <v>2.5</v>
      </c>
      <c r="C300" s="297">
        <v>42961</v>
      </c>
      <c r="D300" s="77"/>
      <c r="E300" s="77"/>
      <c r="F300" s="77"/>
      <c r="G300" s="77"/>
      <c r="H300" s="77"/>
      <c r="I300" s="107">
        <v>0.23</v>
      </c>
      <c r="J300" s="29">
        <v>0.61</v>
      </c>
      <c r="K300" s="304">
        <f t="shared" si="31"/>
        <v>2.652173913043478</v>
      </c>
      <c r="L300" s="210" t="s">
        <v>317</v>
      </c>
      <c r="M300" s="210"/>
    </row>
    <row r="301" spans="1:36" x14ac:dyDescent="0.2">
      <c r="A301" s="208" t="s">
        <v>137</v>
      </c>
      <c r="B301" s="520">
        <v>5</v>
      </c>
      <c r="C301" s="297">
        <v>42961</v>
      </c>
      <c r="D301" s="77"/>
      <c r="E301" s="77"/>
      <c r="F301" s="77"/>
      <c r="G301" s="77"/>
      <c r="H301" s="77"/>
      <c r="I301" s="107">
        <v>0.76</v>
      </c>
      <c r="J301" s="29">
        <v>0.85</v>
      </c>
      <c r="K301" s="340">
        <f t="shared" si="31"/>
        <v>1.118421052631579</v>
      </c>
      <c r="L301" s="210" t="s">
        <v>317</v>
      </c>
      <c r="M301" s="210"/>
    </row>
    <row r="302" spans="1:36" x14ac:dyDescent="0.2">
      <c r="A302" s="208" t="s">
        <v>137</v>
      </c>
      <c r="B302" s="520">
        <v>6</v>
      </c>
      <c r="C302" s="297">
        <v>42961</v>
      </c>
      <c r="D302" s="77"/>
      <c r="E302" s="77"/>
      <c r="F302" s="77"/>
      <c r="G302" s="77"/>
      <c r="H302" s="77"/>
      <c r="I302" s="107">
        <v>1.23</v>
      </c>
      <c r="J302" s="29">
        <v>0.83</v>
      </c>
      <c r="K302" s="340">
        <f t="shared" si="31"/>
        <v>0.67479674796747968</v>
      </c>
      <c r="L302" s="210" t="s">
        <v>317</v>
      </c>
      <c r="M302" s="210"/>
    </row>
    <row r="303" spans="1:36" x14ac:dyDescent="0.2">
      <c r="A303" s="208" t="s">
        <v>137</v>
      </c>
      <c r="B303" s="520">
        <v>8</v>
      </c>
      <c r="C303" s="297">
        <v>42961</v>
      </c>
      <c r="D303" s="77"/>
      <c r="E303" s="77"/>
      <c r="F303" s="77"/>
      <c r="G303" s="77"/>
      <c r="H303" s="77"/>
      <c r="I303" s="107">
        <v>12.14</v>
      </c>
      <c r="J303" s="29">
        <v>1.53</v>
      </c>
      <c r="K303" s="340">
        <f t="shared" si="31"/>
        <v>0.12602965403624383</v>
      </c>
      <c r="L303" s="210" t="s">
        <v>317</v>
      </c>
      <c r="M303" s="210"/>
    </row>
    <row r="304" spans="1:36" x14ac:dyDescent="0.2">
      <c r="A304" s="208" t="s">
        <v>137</v>
      </c>
      <c r="B304" s="520">
        <v>8.9</v>
      </c>
      <c r="C304" s="297">
        <v>42961</v>
      </c>
      <c r="D304" s="77"/>
      <c r="E304" s="77"/>
      <c r="F304" s="77"/>
      <c r="G304" s="77"/>
      <c r="H304" s="77"/>
      <c r="I304" s="107">
        <v>5.95</v>
      </c>
      <c r="J304" s="29">
        <v>1.1000000000000001</v>
      </c>
      <c r="K304" s="340">
        <f t="shared" si="31"/>
        <v>0.18487394957983194</v>
      </c>
      <c r="L304" s="210" t="s">
        <v>317</v>
      </c>
      <c r="M304" s="210"/>
    </row>
    <row r="305" spans="1:20" x14ac:dyDescent="0.2">
      <c r="A305" s="208" t="s">
        <v>137</v>
      </c>
      <c r="B305" s="520">
        <v>0</v>
      </c>
      <c r="C305" s="297" t="s">
        <v>138</v>
      </c>
      <c r="D305" s="77">
        <v>9.19</v>
      </c>
      <c r="E305" s="77">
        <v>10.61</v>
      </c>
      <c r="F305" s="77">
        <v>22.7</v>
      </c>
      <c r="G305" s="175">
        <v>0.38600000000000001</v>
      </c>
      <c r="H305" s="175">
        <v>0.251</v>
      </c>
      <c r="I305" s="107">
        <v>0.02</v>
      </c>
      <c r="J305" s="29">
        <v>0.12</v>
      </c>
      <c r="K305" s="304">
        <f t="shared" si="31"/>
        <v>6</v>
      </c>
      <c r="L305" s="210" t="s">
        <v>314</v>
      </c>
      <c r="M305" s="210"/>
    </row>
    <row r="306" spans="1:20" x14ac:dyDescent="0.2">
      <c r="A306" s="208" t="s">
        <v>137</v>
      </c>
      <c r="B306" s="520">
        <v>2</v>
      </c>
      <c r="C306" s="297">
        <v>42999</v>
      </c>
      <c r="D306" s="77"/>
      <c r="E306" s="77"/>
      <c r="F306" s="77"/>
      <c r="G306" s="175"/>
      <c r="H306" s="175"/>
      <c r="I306" s="107">
        <v>0.11</v>
      </c>
      <c r="J306" s="29">
        <v>0.48</v>
      </c>
      <c r="K306" s="304">
        <f t="shared" si="31"/>
        <v>4.3636363636363633</v>
      </c>
      <c r="L306" s="210" t="s">
        <v>314</v>
      </c>
      <c r="M306" s="210"/>
    </row>
    <row r="307" spans="1:20" x14ac:dyDescent="0.2">
      <c r="A307" s="208" t="s">
        <v>137</v>
      </c>
      <c r="B307" s="520">
        <v>4</v>
      </c>
      <c r="C307" s="297">
        <v>42999</v>
      </c>
      <c r="D307" s="77"/>
      <c r="E307" s="77"/>
      <c r="F307" s="77"/>
      <c r="G307" s="175"/>
      <c r="H307" s="175"/>
      <c r="I307" s="107">
        <v>1.77</v>
      </c>
      <c r="J307" s="29">
        <v>0.66</v>
      </c>
      <c r="K307" s="340">
        <f t="shared" si="31"/>
        <v>0.3728813559322034</v>
      </c>
      <c r="L307" s="210" t="s">
        <v>317</v>
      </c>
      <c r="M307" s="210"/>
    </row>
    <row r="308" spans="1:20" x14ac:dyDescent="0.2">
      <c r="A308" s="208" t="s">
        <v>137</v>
      </c>
      <c r="B308" s="520">
        <v>6</v>
      </c>
      <c r="C308" s="297">
        <v>42999</v>
      </c>
      <c r="D308" s="77"/>
      <c r="E308" s="77"/>
      <c r="F308" s="77"/>
      <c r="G308" s="175"/>
      <c r="H308" s="175"/>
      <c r="I308" s="107">
        <v>3.1</v>
      </c>
      <c r="J308" s="29">
        <v>0.6</v>
      </c>
      <c r="K308" s="340">
        <f t="shared" si="31"/>
        <v>0.19354838709677419</v>
      </c>
      <c r="L308" s="210" t="s">
        <v>317</v>
      </c>
      <c r="M308" s="210"/>
    </row>
    <row r="309" spans="1:20" x14ac:dyDescent="0.2">
      <c r="A309" s="208" t="s">
        <v>137</v>
      </c>
      <c r="B309" s="520">
        <v>8</v>
      </c>
      <c r="C309" s="297">
        <v>42999</v>
      </c>
      <c r="D309" s="77"/>
      <c r="E309" s="77"/>
      <c r="F309" s="77"/>
      <c r="G309" s="175"/>
      <c r="H309" s="175"/>
      <c r="I309" s="107">
        <v>3.29</v>
      </c>
      <c r="J309" s="29">
        <v>0.66</v>
      </c>
      <c r="K309" s="340">
        <f t="shared" si="31"/>
        <v>0.20060790273556231</v>
      </c>
      <c r="L309" s="210" t="s">
        <v>317</v>
      </c>
    </row>
    <row r="310" spans="1:20" x14ac:dyDescent="0.2">
      <c r="A310" s="208" t="s">
        <v>137</v>
      </c>
      <c r="B310" s="520">
        <v>0</v>
      </c>
      <c r="C310" s="386" t="s">
        <v>138</v>
      </c>
      <c r="D310" s="77">
        <v>8.69</v>
      </c>
      <c r="E310" s="77">
        <v>14.13</v>
      </c>
      <c r="F310" s="77">
        <v>19</v>
      </c>
      <c r="G310" s="175">
        <v>0.38800000000000001</v>
      </c>
      <c r="H310" s="175">
        <v>0.252</v>
      </c>
      <c r="I310" s="107">
        <v>0.02</v>
      </c>
      <c r="J310" s="29">
        <v>0.62</v>
      </c>
      <c r="K310" s="304">
        <f t="shared" si="31"/>
        <v>31</v>
      </c>
      <c r="L310" s="210" t="s">
        <v>314</v>
      </c>
      <c r="M310" s="386"/>
      <c r="N310" s="387"/>
      <c r="O310" s="387"/>
      <c r="P310" s="387"/>
      <c r="Q310" s="387"/>
      <c r="R310" s="387"/>
      <c r="S310" s="387"/>
      <c r="T310" s="387"/>
    </row>
    <row r="311" spans="1:20" x14ac:dyDescent="0.2">
      <c r="A311" s="208" t="s">
        <v>137</v>
      </c>
      <c r="B311" s="483">
        <v>2</v>
      </c>
      <c r="C311" s="297">
        <v>43012</v>
      </c>
      <c r="D311" s="77"/>
      <c r="E311" s="77"/>
      <c r="F311" s="77"/>
      <c r="G311" s="77"/>
      <c r="H311" s="77"/>
      <c r="I311" s="107">
        <v>0.05</v>
      </c>
      <c r="J311" s="29">
        <v>0.72</v>
      </c>
      <c r="K311" s="304">
        <f t="shared" si="31"/>
        <v>14.399999999999999</v>
      </c>
      <c r="L311" s="210" t="s">
        <v>314</v>
      </c>
      <c r="M311" s="387"/>
      <c r="N311" s="387"/>
      <c r="O311" s="387"/>
      <c r="P311" s="387"/>
      <c r="Q311" s="387"/>
      <c r="R311" s="387"/>
      <c r="S311" s="387"/>
      <c r="T311" s="387"/>
    </row>
    <row r="312" spans="1:20" x14ac:dyDescent="0.2">
      <c r="A312" s="208" t="s">
        <v>137</v>
      </c>
      <c r="B312" s="483">
        <v>4</v>
      </c>
      <c r="C312" s="297">
        <v>43012</v>
      </c>
      <c r="D312" s="77"/>
      <c r="E312" s="77"/>
      <c r="F312" s="77"/>
      <c r="G312" s="77"/>
      <c r="H312" s="77"/>
      <c r="I312" s="107">
        <v>0.05</v>
      </c>
      <c r="J312" s="29">
        <v>0.64</v>
      </c>
      <c r="K312" s="304">
        <f t="shared" si="31"/>
        <v>12.799999999999999</v>
      </c>
      <c r="L312" s="210" t="s">
        <v>314</v>
      </c>
      <c r="M312" s="387"/>
      <c r="N312" s="387"/>
      <c r="O312" s="387"/>
      <c r="P312" s="387"/>
      <c r="Q312" s="387"/>
      <c r="R312" s="387"/>
      <c r="S312" s="387"/>
      <c r="T312" s="387"/>
    </row>
    <row r="313" spans="1:20" x14ac:dyDescent="0.2">
      <c r="A313" s="208" t="s">
        <v>137</v>
      </c>
      <c r="B313" s="483">
        <v>5</v>
      </c>
      <c r="C313" s="297">
        <v>43012</v>
      </c>
      <c r="D313" s="77"/>
      <c r="E313" s="77"/>
      <c r="F313" s="77"/>
      <c r="G313" s="77"/>
      <c r="H313" s="77"/>
      <c r="I313" s="107">
        <v>0.81</v>
      </c>
      <c r="J313" s="29">
        <v>0.68</v>
      </c>
      <c r="K313" s="340">
        <f t="shared" si="31"/>
        <v>0.83950617283950613</v>
      </c>
      <c r="L313" s="210" t="s">
        <v>317</v>
      </c>
      <c r="M313" s="387"/>
      <c r="N313" s="387"/>
      <c r="O313" s="387"/>
      <c r="P313" s="387"/>
      <c r="Q313" s="387"/>
      <c r="R313" s="387"/>
      <c r="S313" s="387"/>
      <c r="T313" s="387"/>
    </row>
    <row r="314" spans="1:20" x14ac:dyDescent="0.2">
      <c r="A314" s="208" t="s">
        <v>137</v>
      </c>
      <c r="B314" s="483">
        <v>6</v>
      </c>
      <c r="C314" s="297">
        <v>43012</v>
      </c>
      <c r="D314" s="77"/>
      <c r="E314" s="77"/>
      <c r="F314" s="77"/>
      <c r="G314" s="77"/>
      <c r="H314" s="77"/>
      <c r="I314" s="107">
        <v>4.09</v>
      </c>
      <c r="J314" s="29">
        <v>0.8</v>
      </c>
      <c r="K314" s="340">
        <f t="shared" si="31"/>
        <v>0.19559902200488999</v>
      </c>
      <c r="L314" s="210" t="s">
        <v>317</v>
      </c>
      <c r="M314" s="387"/>
      <c r="N314" s="387"/>
      <c r="O314" s="387"/>
      <c r="P314" s="387"/>
      <c r="Q314" s="387"/>
      <c r="R314" s="387"/>
      <c r="S314" s="387"/>
      <c r="T314" s="387"/>
    </row>
    <row r="315" spans="1:20" x14ac:dyDescent="0.2">
      <c r="A315" s="208" t="s">
        <v>137</v>
      </c>
      <c r="B315" s="483">
        <v>8</v>
      </c>
      <c r="C315" s="297">
        <v>43012</v>
      </c>
      <c r="D315" s="77"/>
      <c r="E315" s="77"/>
      <c r="F315" s="77"/>
      <c r="G315" s="77"/>
      <c r="H315" s="77"/>
      <c r="I315" s="107">
        <v>2.9</v>
      </c>
      <c r="J315" s="29">
        <v>0.69</v>
      </c>
      <c r="K315" s="340">
        <f t="shared" si="31"/>
        <v>0.2379310344827586</v>
      </c>
      <c r="L315" s="210" t="s">
        <v>317</v>
      </c>
    </row>
    <row r="316" spans="1:20" x14ac:dyDescent="0.2">
      <c r="A316" s="208" t="s">
        <v>137</v>
      </c>
      <c r="B316" s="483">
        <v>9.1</v>
      </c>
      <c r="C316" s="297">
        <v>43012</v>
      </c>
      <c r="D316" s="77"/>
      <c r="E316" s="77"/>
      <c r="F316" s="77"/>
      <c r="G316" s="77"/>
      <c r="H316" s="77"/>
      <c r="I316" s="107">
        <v>1.32</v>
      </c>
      <c r="J316" s="29">
        <v>0.65</v>
      </c>
      <c r="K316" s="340">
        <f t="shared" si="31"/>
        <v>0.49242424242424243</v>
      </c>
      <c r="L316" s="210" t="s">
        <v>317</v>
      </c>
    </row>
    <row r="317" spans="1:20" x14ac:dyDescent="0.2">
      <c r="A317" s="208" t="s">
        <v>137</v>
      </c>
      <c r="B317" s="57">
        <v>0</v>
      </c>
      <c r="C317" s="56" t="s">
        <v>138</v>
      </c>
      <c r="D317" s="77">
        <v>8.5</v>
      </c>
      <c r="E317" s="77">
        <v>15.38</v>
      </c>
      <c r="F317" s="77">
        <v>11.6</v>
      </c>
      <c r="G317" s="175">
        <v>0.41399999999999998</v>
      </c>
      <c r="H317" s="175">
        <v>0.26900000000000002</v>
      </c>
      <c r="I317" s="107">
        <v>0.04</v>
      </c>
      <c r="J317" s="29">
        <v>0.28000000000000003</v>
      </c>
      <c r="K317" s="304">
        <f t="shared" si="31"/>
        <v>7.0000000000000009</v>
      </c>
      <c r="L317" s="210" t="s">
        <v>314</v>
      </c>
    </row>
    <row r="318" spans="1:20" x14ac:dyDescent="0.2">
      <c r="A318" s="208" t="s">
        <v>137</v>
      </c>
      <c r="B318" s="520">
        <v>2</v>
      </c>
      <c r="C318" s="297">
        <v>43038</v>
      </c>
      <c r="D318" s="77"/>
      <c r="E318" s="77"/>
      <c r="F318" s="77"/>
      <c r="G318" s="175"/>
      <c r="H318" s="175"/>
      <c r="I318" s="107">
        <v>0.05</v>
      </c>
      <c r="J318" s="29">
        <v>0.31</v>
      </c>
      <c r="K318" s="304">
        <f t="shared" si="31"/>
        <v>6.1999999999999993</v>
      </c>
      <c r="L318" s="210" t="s">
        <v>314</v>
      </c>
    </row>
    <row r="319" spans="1:20" x14ac:dyDescent="0.2">
      <c r="A319" s="208" t="s">
        <v>137</v>
      </c>
      <c r="B319" s="520">
        <v>4</v>
      </c>
      <c r="C319" s="297">
        <v>43038</v>
      </c>
      <c r="D319" s="77"/>
      <c r="E319" s="77"/>
      <c r="F319" s="77"/>
      <c r="G319" s="175"/>
      <c r="H319" s="175"/>
      <c r="I319" s="107">
        <v>0.06</v>
      </c>
      <c r="J319" s="29">
        <v>0.3</v>
      </c>
      <c r="K319" s="304">
        <f t="shared" si="31"/>
        <v>5</v>
      </c>
      <c r="L319" s="210" t="s">
        <v>314</v>
      </c>
    </row>
    <row r="320" spans="1:20" x14ac:dyDescent="0.2">
      <c r="A320" s="208" t="s">
        <v>137</v>
      </c>
      <c r="B320" s="520">
        <v>5</v>
      </c>
      <c r="C320" s="297">
        <v>43038</v>
      </c>
      <c r="D320" s="77"/>
      <c r="E320" s="77"/>
      <c r="F320" s="77"/>
      <c r="G320" s="175"/>
      <c r="H320" s="175"/>
      <c r="I320" s="107">
        <v>0.09</v>
      </c>
      <c r="J320" s="29">
        <v>0.31</v>
      </c>
      <c r="K320" s="304">
        <f t="shared" si="31"/>
        <v>3.4444444444444446</v>
      </c>
      <c r="L320" s="210" t="s">
        <v>317</v>
      </c>
      <c r="M320" s="387"/>
      <c r="N320" s="387"/>
      <c r="O320" s="387"/>
      <c r="P320" s="387"/>
      <c r="Q320" s="387"/>
      <c r="R320" s="387"/>
      <c r="S320" s="387"/>
      <c r="T320" s="387"/>
    </row>
    <row r="321" spans="1:33" x14ac:dyDescent="0.2">
      <c r="A321" s="208" t="s">
        <v>137</v>
      </c>
      <c r="B321" s="520">
        <v>6</v>
      </c>
      <c r="C321" s="297">
        <v>43038</v>
      </c>
      <c r="D321" s="77"/>
      <c r="E321" s="77"/>
      <c r="F321" s="77"/>
      <c r="G321" s="175"/>
      <c r="H321" s="175"/>
      <c r="I321" s="107">
        <v>0.21</v>
      </c>
      <c r="J321" s="29">
        <v>0.32</v>
      </c>
      <c r="K321" s="340">
        <f t="shared" si="31"/>
        <v>1.5238095238095239</v>
      </c>
      <c r="L321" s="210" t="s">
        <v>317</v>
      </c>
      <c r="M321" s="387"/>
      <c r="N321" s="387"/>
      <c r="O321" s="387"/>
      <c r="P321" s="387"/>
      <c r="Q321" s="387"/>
      <c r="R321" s="387"/>
      <c r="S321" s="387"/>
      <c r="T321" s="387"/>
    </row>
    <row r="322" spans="1:33" x14ac:dyDescent="0.2">
      <c r="A322" s="208" t="s">
        <v>137</v>
      </c>
      <c r="B322" s="520">
        <v>8</v>
      </c>
      <c r="C322" s="297">
        <v>43038</v>
      </c>
      <c r="D322" s="77"/>
      <c r="E322" s="77"/>
      <c r="F322" s="77"/>
      <c r="G322" s="175"/>
      <c r="H322" s="175"/>
      <c r="I322" s="107">
        <v>2.2799999999999998</v>
      </c>
      <c r="J322" s="29">
        <v>0.69</v>
      </c>
      <c r="K322" s="340">
        <f t="shared" si="31"/>
        <v>0.30263157894736842</v>
      </c>
      <c r="L322" s="210" t="s">
        <v>317</v>
      </c>
      <c r="M322" s="387"/>
      <c r="N322" s="387"/>
      <c r="O322" s="387"/>
      <c r="P322" s="387"/>
      <c r="Q322" s="387"/>
      <c r="R322" s="387"/>
      <c r="S322" s="387"/>
      <c r="T322" s="387"/>
    </row>
    <row r="323" spans="1:33" x14ac:dyDescent="0.2">
      <c r="A323" s="208" t="s">
        <v>137</v>
      </c>
      <c r="B323" s="520">
        <v>10</v>
      </c>
      <c r="C323" s="297">
        <v>43038</v>
      </c>
      <c r="D323" s="77"/>
      <c r="E323" s="77"/>
      <c r="F323" s="77"/>
      <c r="G323" s="175"/>
      <c r="H323" s="175"/>
      <c r="I323" s="107">
        <v>1.67</v>
      </c>
      <c r="J323" s="29">
        <v>0.55000000000000004</v>
      </c>
      <c r="K323" s="340">
        <f t="shared" si="31"/>
        <v>0.3293413173652695</v>
      </c>
      <c r="L323" s="210" t="s">
        <v>317</v>
      </c>
      <c r="M323" s="210"/>
    </row>
    <row r="324" spans="1:33" x14ac:dyDescent="0.2">
      <c r="A324" s="208" t="s">
        <v>137</v>
      </c>
      <c r="B324" s="520">
        <v>12</v>
      </c>
      <c r="C324" s="297">
        <v>43038</v>
      </c>
      <c r="D324" s="77"/>
      <c r="E324" s="77"/>
      <c r="F324" s="77"/>
      <c r="G324" s="175"/>
      <c r="H324" s="175"/>
      <c r="I324" s="107">
        <v>1.53</v>
      </c>
      <c r="J324" s="29">
        <v>0.75</v>
      </c>
      <c r="K324" s="340">
        <f t="shared" si="31"/>
        <v>0.49019607843137253</v>
      </c>
      <c r="L324" s="210" t="s">
        <v>317</v>
      </c>
      <c r="M324" s="210"/>
      <c r="Y324" s="56"/>
      <c r="Z324" s="303"/>
      <c r="AA324" s="520"/>
      <c r="AB324" s="520"/>
      <c r="AC324" s="520"/>
      <c r="AD324" s="520"/>
      <c r="AE324" s="520"/>
      <c r="AF324" s="520"/>
      <c r="AG324" s="520"/>
    </row>
    <row r="325" spans="1:33" x14ac:dyDescent="0.2">
      <c r="A325" s="208" t="s">
        <v>137</v>
      </c>
      <c r="B325" s="520">
        <v>13</v>
      </c>
      <c r="C325" s="297">
        <v>43038</v>
      </c>
      <c r="D325" s="77"/>
      <c r="E325" s="77"/>
      <c r="F325" s="77"/>
      <c r="G325" s="175"/>
      <c r="H325" s="175"/>
      <c r="I325" s="107">
        <v>1.45</v>
      </c>
      <c r="J325" s="29">
        <v>0.77</v>
      </c>
      <c r="K325" s="340">
        <f t="shared" si="31"/>
        <v>0.53103448275862075</v>
      </c>
      <c r="L325" s="210" t="s">
        <v>317</v>
      </c>
      <c r="M325" s="210"/>
      <c r="AA325" s="520"/>
      <c r="AB325" s="520"/>
      <c r="AC325" s="520"/>
      <c r="AD325" s="520"/>
      <c r="AE325" s="520"/>
      <c r="AF325" s="520"/>
      <c r="AG325" s="520"/>
    </row>
    <row r="326" spans="1:33" x14ac:dyDescent="0.2">
      <c r="A326" s="208" t="s">
        <v>137</v>
      </c>
      <c r="B326" s="520">
        <v>14</v>
      </c>
      <c r="C326" s="297">
        <v>43038</v>
      </c>
      <c r="D326" s="77"/>
      <c r="E326" s="77"/>
      <c r="F326" s="77"/>
      <c r="G326" s="175"/>
      <c r="H326" s="175"/>
      <c r="I326" s="107">
        <v>12.35</v>
      </c>
      <c r="J326" s="29">
        <v>24.5</v>
      </c>
      <c r="K326" s="304">
        <f t="shared" si="31"/>
        <v>1.9838056680161944</v>
      </c>
      <c r="L326" s="210" t="s">
        <v>317</v>
      </c>
      <c r="M326" s="210"/>
      <c r="AA326" s="520"/>
      <c r="AB326" s="520"/>
      <c r="AC326" s="520"/>
      <c r="AD326" s="520"/>
      <c r="AE326" s="520"/>
      <c r="AF326" s="520"/>
      <c r="AG326" s="520"/>
    </row>
    <row r="327" spans="1:33" x14ac:dyDescent="0.2">
      <c r="A327" s="208" t="s">
        <v>137</v>
      </c>
      <c r="B327" s="57">
        <v>0</v>
      </c>
      <c r="C327" s="56" t="s">
        <v>138</v>
      </c>
      <c r="D327" s="77">
        <v>7.71</v>
      </c>
      <c r="E327" s="77">
        <v>6.3</v>
      </c>
      <c r="F327" s="77">
        <v>5.5</v>
      </c>
      <c r="G327" s="175">
        <v>0.45400000000000001</v>
      </c>
      <c r="H327" s="175">
        <v>0.29499999999999998</v>
      </c>
      <c r="I327" s="107">
        <v>0.03</v>
      </c>
      <c r="J327" s="29">
        <v>0.24</v>
      </c>
      <c r="K327" s="304">
        <f t="shared" si="31"/>
        <v>8</v>
      </c>
      <c r="L327" s="210" t="s">
        <v>314</v>
      </c>
      <c r="M327" s="210"/>
      <c r="AA327" s="520"/>
      <c r="AB327" s="520"/>
      <c r="AC327" s="520"/>
      <c r="AD327" s="520"/>
      <c r="AE327" s="520"/>
      <c r="AF327" s="520"/>
      <c r="AG327" s="520"/>
    </row>
    <row r="328" spans="1:33" x14ac:dyDescent="0.2">
      <c r="A328" s="208" t="s">
        <v>137</v>
      </c>
      <c r="B328" s="483">
        <v>2</v>
      </c>
      <c r="C328" s="297">
        <v>43061</v>
      </c>
      <c r="D328" s="77"/>
      <c r="E328" s="77"/>
      <c r="F328" s="77"/>
      <c r="G328" s="175"/>
      <c r="H328" s="175"/>
      <c r="I328" s="107">
        <v>0.03</v>
      </c>
      <c r="J328" s="29">
        <v>0.31</v>
      </c>
      <c r="K328" s="304">
        <f t="shared" si="31"/>
        <v>10.333333333333334</v>
      </c>
      <c r="L328" s="210" t="s">
        <v>314</v>
      </c>
      <c r="M328" s="210"/>
      <c r="AA328" s="520"/>
      <c r="AB328" s="520"/>
      <c r="AC328" s="520"/>
      <c r="AD328" s="520"/>
      <c r="AE328" s="520"/>
      <c r="AF328" s="520"/>
      <c r="AG328" s="520"/>
    </row>
    <row r="329" spans="1:33" x14ac:dyDescent="0.2">
      <c r="A329" s="208" t="s">
        <v>137</v>
      </c>
      <c r="B329" s="483">
        <v>4</v>
      </c>
      <c r="C329" s="297">
        <v>43061</v>
      </c>
      <c r="D329" s="77"/>
      <c r="E329" s="77"/>
      <c r="F329" s="77"/>
      <c r="G329" s="175"/>
      <c r="H329" s="175"/>
      <c r="I329" s="107">
        <v>0.03</v>
      </c>
      <c r="J329" s="29">
        <v>0.28000000000000003</v>
      </c>
      <c r="K329" s="304">
        <f t="shared" si="31"/>
        <v>9.3333333333333339</v>
      </c>
      <c r="L329" s="210" t="s">
        <v>314</v>
      </c>
      <c r="M329" s="210"/>
      <c r="AA329" s="520"/>
      <c r="AB329" s="520"/>
      <c r="AC329" s="520"/>
      <c r="AD329" s="520"/>
      <c r="AE329" s="520"/>
      <c r="AF329" s="520"/>
      <c r="AG329" s="520"/>
    </row>
    <row r="330" spans="1:33" x14ac:dyDescent="0.2">
      <c r="A330" s="208" t="s">
        <v>137</v>
      </c>
      <c r="B330" s="483">
        <v>6.7</v>
      </c>
      <c r="C330" s="297">
        <v>43061</v>
      </c>
      <c r="D330" s="77"/>
      <c r="E330" s="77"/>
      <c r="F330" s="77"/>
      <c r="G330" s="175"/>
      <c r="H330" s="175"/>
      <c r="I330" s="107">
        <v>0.04</v>
      </c>
      <c r="J330" s="29">
        <v>0.26</v>
      </c>
      <c r="K330" s="304">
        <f t="shared" si="31"/>
        <v>6.5</v>
      </c>
      <c r="L330" s="210" t="s">
        <v>314</v>
      </c>
      <c r="M330" s="210"/>
      <c r="AA330" s="520"/>
      <c r="AB330" s="520"/>
      <c r="AC330" s="520"/>
      <c r="AD330" s="520"/>
      <c r="AE330" s="520"/>
      <c r="AF330" s="520"/>
      <c r="AG330" s="520"/>
    </row>
    <row r="331" spans="1:33" x14ac:dyDescent="0.2">
      <c r="A331" s="208" t="s">
        <v>137</v>
      </c>
      <c r="B331" s="483">
        <v>8.6</v>
      </c>
      <c r="C331" s="297">
        <v>43061</v>
      </c>
      <c r="D331" s="77"/>
      <c r="E331" s="77"/>
      <c r="F331" s="77"/>
      <c r="G331" s="175"/>
      <c r="H331" s="175"/>
      <c r="I331" s="107">
        <v>0.02</v>
      </c>
      <c r="J331" s="29">
        <v>0.27</v>
      </c>
      <c r="K331" s="304">
        <f t="shared" si="31"/>
        <v>13.5</v>
      </c>
      <c r="L331" s="210" t="s">
        <v>314</v>
      </c>
      <c r="M331" s="210"/>
      <c r="Y331" s="56"/>
      <c r="Z331" s="303"/>
      <c r="AA331" s="520"/>
      <c r="AB331" s="520"/>
      <c r="AC331" s="520"/>
      <c r="AD331" s="520"/>
      <c r="AE331" s="520"/>
      <c r="AF331" s="520"/>
      <c r="AG331" s="520"/>
    </row>
    <row r="332" spans="1:33" x14ac:dyDescent="0.2">
      <c r="A332" s="208" t="s">
        <v>137</v>
      </c>
      <c r="B332" s="57">
        <v>0</v>
      </c>
      <c r="C332" s="56" t="s">
        <v>138</v>
      </c>
      <c r="D332" s="77">
        <v>8.4600000000000009</v>
      </c>
      <c r="E332" s="77">
        <v>8.44</v>
      </c>
      <c r="F332" s="77">
        <v>23.3</v>
      </c>
      <c r="G332" s="175">
        <v>0.4985</v>
      </c>
      <c r="H332" s="175">
        <v>0.32400000000000001</v>
      </c>
      <c r="I332" s="107">
        <v>0.03</v>
      </c>
      <c r="J332" s="29">
        <v>0.27</v>
      </c>
      <c r="K332" s="304">
        <f t="shared" si="31"/>
        <v>9.0000000000000018</v>
      </c>
      <c r="L332" s="210" t="s">
        <v>314</v>
      </c>
      <c r="M332" s="210"/>
      <c r="AA332" s="520"/>
      <c r="AB332" s="520"/>
      <c r="AC332" s="520"/>
      <c r="AD332" s="520"/>
      <c r="AE332" s="520"/>
      <c r="AF332" s="520"/>
      <c r="AG332" s="520"/>
    </row>
    <row r="333" spans="1:33" x14ac:dyDescent="0.2">
      <c r="A333" s="15" t="s">
        <v>137</v>
      </c>
      <c r="B333" s="483">
        <v>3</v>
      </c>
      <c r="C333" s="297">
        <v>43271</v>
      </c>
      <c r="D333" s="77"/>
      <c r="E333" s="77"/>
      <c r="F333" s="77"/>
      <c r="G333" s="175"/>
      <c r="H333" s="175"/>
      <c r="I333" s="107">
        <v>0.01</v>
      </c>
      <c r="J333" s="29">
        <v>0.24</v>
      </c>
      <c r="K333" s="304">
        <f t="shared" si="31"/>
        <v>24</v>
      </c>
      <c r="L333" s="210" t="s">
        <v>314</v>
      </c>
      <c r="M333" s="210"/>
      <c r="AA333" s="520"/>
      <c r="AB333" s="520"/>
      <c r="AC333" s="520"/>
      <c r="AD333" s="520"/>
      <c r="AE333" s="520"/>
      <c r="AF333" s="520"/>
      <c r="AG333" s="520"/>
    </row>
    <row r="334" spans="1:33" x14ac:dyDescent="0.2">
      <c r="A334" t="s">
        <v>137</v>
      </c>
      <c r="B334" s="483">
        <v>6</v>
      </c>
      <c r="C334" s="297">
        <v>43271</v>
      </c>
      <c r="D334" s="77"/>
      <c r="E334" s="77"/>
      <c r="F334" s="77"/>
      <c r="G334" s="175"/>
      <c r="H334" s="175"/>
      <c r="I334" s="107">
        <v>0.04</v>
      </c>
      <c r="J334" s="29">
        <v>0.55000000000000004</v>
      </c>
      <c r="K334" s="304">
        <f t="shared" si="31"/>
        <v>13.75</v>
      </c>
      <c r="L334" s="210" t="s">
        <v>314</v>
      </c>
      <c r="M334" s="210"/>
      <c r="X334" s="3"/>
      <c r="AA334" s="520"/>
      <c r="AB334" s="520"/>
      <c r="AC334" s="520"/>
      <c r="AD334" s="520"/>
      <c r="AE334" s="520"/>
      <c r="AF334" s="520"/>
      <c r="AG334" s="520"/>
    </row>
    <row r="335" spans="1:33" x14ac:dyDescent="0.2">
      <c r="A335" s="15" t="s">
        <v>137</v>
      </c>
      <c r="B335" s="483">
        <v>9</v>
      </c>
      <c r="C335" s="297">
        <v>43271</v>
      </c>
      <c r="D335" s="77"/>
      <c r="E335" s="77"/>
      <c r="F335" s="77"/>
      <c r="G335" s="175"/>
      <c r="H335" s="175"/>
      <c r="I335" s="107">
        <v>0.02</v>
      </c>
      <c r="J335" s="29">
        <v>0.32</v>
      </c>
      <c r="K335" s="304">
        <f t="shared" si="31"/>
        <v>16</v>
      </c>
      <c r="L335" s="210" t="s">
        <v>314</v>
      </c>
      <c r="M335" s="210"/>
      <c r="X335" s="3"/>
      <c r="AA335" s="520"/>
      <c r="AB335" s="520"/>
      <c r="AC335" s="520"/>
      <c r="AD335" s="520"/>
      <c r="AE335" s="520"/>
      <c r="AF335" s="520"/>
      <c r="AG335" s="520"/>
    </row>
    <row r="336" spans="1:33" x14ac:dyDescent="0.2">
      <c r="A336" t="s">
        <v>137</v>
      </c>
      <c r="B336" s="57">
        <v>0</v>
      </c>
      <c r="C336" s="56" t="s">
        <v>138</v>
      </c>
      <c r="D336" s="77">
        <v>8.5</v>
      </c>
      <c r="E336" s="77">
        <v>9.16</v>
      </c>
      <c r="F336" s="77">
        <v>25.7</v>
      </c>
      <c r="G336" s="175">
        <v>0.4919</v>
      </c>
      <c r="H336" s="175">
        <v>0.32</v>
      </c>
      <c r="I336" s="107">
        <v>0.02</v>
      </c>
      <c r="J336" s="29">
        <v>0.66</v>
      </c>
      <c r="K336" s="304">
        <f t="shared" si="31"/>
        <v>33</v>
      </c>
      <c r="L336" s="210" t="s">
        <v>314</v>
      </c>
      <c r="M336" s="210"/>
      <c r="X336" s="520"/>
      <c r="Y336" s="520"/>
      <c r="Z336" s="55"/>
      <c r="AA336" s="520"/>
      <c r="AB336" s="520"/>
      <c r="AC336" s="520"/>
      <c r="AD336" s="520"/>
      <c r="AE336" s="520"/>
      <c r="AF336" s="520"/>
      <c r="AG336" s="520"/>
    </row>
    <row r="337" spans="1:33" x14ac:dyDescent="0.2">
      <c r="A337" s="15" t="s">
        <v>137</v>
      </c>
      <c r="B337" s="520">
        <v>3</v>
      </c>
      <c r="C337" s="297">
        <v>43292</v>
      </c>
      <c r="D337" s="77"/>
      <c r="E337" s="77"/>
      <c r="F337" s="77">
        <v>19</v>
      </c>
      <c r="G337" s="175">
        <v>0.50700000000000001</v>
      </c>
      <c r="H337" s="175">
        <v>0.33</v>
      </c>
      <c r="I337" s="107">
        <v>0.06</v>
      </c>
      <c r="J337" s="29">
        <v>1.46</v>
      </c>
      <c r="K337" s="304">
        <f t="shared" si="31"/>
        <v>24.333333333333332</v>
      </c>
      <c r="L337" s="210" t="s">
        <v>314</v>
      </c>
      <c r="M337" s="210"/>
      <c r="X337" s="520"/>
      <c r="Y337" s="520"/>
      <c r="Z337" s="55"/>
      <c r="AA337" s="520"/>
      <c r="AB337" s="520"/>
      <c r="AC337" s="520"/>
      <c r="AD337" s="520"/>
      <c r="AE337" s="520"/>
      <c r="AF337" s="520"/>
      <c r="AG337" s="520"/>
    </row>
    <row r="338" spans="1:33" x14ac:dyDescent="0.2">
      <c r="A338" t="s">
        <v>137</v>
      </c>
      <c r="B338" s="520">
        <v>4</v>
      </c>
      <c r="C338" s="297">
        <v>43292</v>
      </c>
      <c r="D338" s="77"/>
      <c r="E338" s="77"/>
      <c r="F338" s="77"/>
      <c r="G338" s="175"/>
      <c r="H338" s="175"/>
      <c r="I338" s="107">
        <v>0.18</v>
      </c>
      <c r="J338" s="29">
        <v>2.27</v>
      </c>
      <c r="K338" s="304">
        <f t="shared" si="31"/>
        <v>12.611111111111112</v>
      </c>
      <c r="L338" s="210" t="s">
        <v>314</v>
      </c>
      <c r="M338" s="210"/>
      <c r="X338" s="520"/>
      <c r="Y338" s="520"/>
      <c r="Z338" s="55"/>
      <c r="AA338" s="520"/>
      <c r="AB338" s="520"/>
      <c r="AC338" s="520"/>
      <c r="AD338" s="520"/>
      <c r="AE338" s="520"/>
      <c r="AF338" s="520"/>
      <c r="AG338" s="520"/>
    </row>
    <row r="339" spans="1:33" x14ac:dyDescent="0.2">
      <c r="A339" s="15" t="s">
        <v>137</v>
      </c>
      <c r="B339" s="520">
        <v>6</v>
      </c>
      <c r="C339" s="297">
        <v>43292</v>
      </c>
      <c r="D339" s="77"/>
      <c r="E339" s="77"/>
      <c r="F339" s="77"/>
      <c r="G339" s="175"/>
      <c r="H339" s="175"/>
      <c r="I339" s="107">
        <v>7.0000000000000007E-2</v>
      </c>
      <c r="J339" s="29">
        <v>1.33</v>
      </c>
      <c r="K339" s="304">
        <f t="shared" si="31"/>
        <v>19</v>
      </c>
      <c r="L339" s="210" t="s">
        <v>314</v>
      </c>
      <c r="M339" s="210"/>
      <c r="X339" s="520"/>
      <c r="Y339" s="520"/>
      <c r="Z339" s="55"/>
      <c r="AA339" s="520"/>
      <c r="AB339" s="520"/>
      <c r="AC339" s="520"/>
      <c r="AD339" s="520"/>
      <c r="AE339" s="520"/>
      <c r="AF339" s="520"/>
      <c r="AG339" s="520"/>
    </row>
    <row r="340" spans="1:33" x14ac:dyDescent="0.2">
      <c r="A340" t="s">
        <v>137</v>
      </c>
      <c r="B340" s="520">
        <v>9.5</v>
      </c>
      <c r="C340" s="297">
        <v>43292</v>
      </c>
      <c r="D340" s="77"/>
      <c r="E340" s="77"/>
      <c r="F340" s="77"/>
      <c r="G340" s="175"/>
      <c r="H340" s="175"/>
      <c r="I340" s="107">
        <v>0.04</v>
      </c>
      <c r="J340" s="29">
        <v>0.72</v>
      </c>
      <c r="K340" s="304">
        <f t="shared" si="31"/>
        <v>18</v>
      </c>
      <c r="L340" s="210" t="s">
        <v>314</v>
      </c>
      <c r="M340" s="210"/>
      <c r="X340" s="520"/>
      <c r="Y340" s="520"/>
      <c r="Z340" s="55"/>
      <c r="AA340" s="520"/>
      <c r="AB340" s="520"/>
      <c r="AC340" s="520"/>
      <c r="AD340" s="520"/>
      <c r="AE340" s="520"/>
      <c r="AF340" s="520"/>
    </row>
    <row r="341" spans="1:33" x14ac:dyDescent="0.2">
      <c r="A341" t="s">
        <v>137</v>
      </c>
      <c r="B341" s="520">
        <v>0</v>
      </c>
      <c r="C341" s="62" t="s">
        <v>138</v>
      </c>
      <c r="D341" s="77">
        <v>8.4499999999999993</v>
      </c>
      <c r="E341" s="77">
        <v>9.19</v>
      </c>
      <c r="F341" s="77">
        <v>25.1</v>
      </c>
      <c r="G341" s="175">
        <v>0.47</v>
      </c>
      <c r="H341" s="175">
        <v>0.30599999999999999</v>
      </c>
      <c r="I341" s="107">
        <v>0.01</v>
      </c>
      <c r="J341" s="29">
        <v>0.26</v>
      </c>
      <c r="K341" s="304">
        <f t="shared" ref="K341:K346" si="32">J341/I341</f>
        <v>26</v>
      </c>
      <c r="L341" s="210" t="s">
        <v>314</v>
      </c>
      <c r="M341" s="210"/>
      <c r="X341" s="520"/>
      <c r="Y341" s="520"/>
      <c r="Z341" s="55"/>
      <c r="AA341" s="520"/>
      <c r="AB341" s="520"/>
      <c r="AC341" s="520"/>
      <c r="AD341" s="520"/>
      <c r="AE341" s="520"/>
      <c r="AF341" s="520"/>
    </row>
    <row r="342" spans="1:33" x14ac:dyDescent="0.2">
      <c r="A342" s="15" t="s">
        <v>137</v>
      </c>
      <c r="B342" s="479">
        <v>2</v>
      </c>
      <c r="C342" s="297">
        <v>43306</v>
      </c>
      <c r="D342" s="77"/>
      <c r="E342" s="77"/>
      <c r="F342" s="77"/>
      <c r="G342" s="175"/>
      <c r="H342" s="175"/>
      <c r="I342" s="107">
        <v>0.03</v>
      </c>
      <c r="J342" s="29">
        <v>0.48</v>
      </c>
      <c r="K342" s="304">
        <f t="shared" si="32"/>
        <v>16</v>
      </c>
      <c r="L342" s="210" t="s">
        <v>314</v>
      </c>
      <c r="M342" s="210"/>
      <c r="X342" s="520"/>
      <c r="Y342" s="520"/>
      <c r="Z342" s="55"/>
      <c r="AA342" s="520"/>
      <c r="AB342" s="520"/>
      <c r="AC342" s="520"/>
      <c r="AD342" s="520"/>
      <c r="AE342" s="520"/>
      <c r="AF342" s="520"/>
    </row>
    <row r="343" spans="1:33" x14ac:dyDescent="0.2">
      <c r="A343" t="s">
        <v>137</v>
      </c>
      <c r="B343" s="479">
        <v>3</v>
      </c>
      <c r="C343" s="297">
        <v>43306</v>
      </c>
      <c r="D343" s="77"/>
      <c r="E343" s="77"/>
      <c r="F343" s="77"/>
      <c r="G343" s="175"/>
      <c r="H343" s="175"/>
      <c r="I343" s="107">
        <v>0.14000000000000001</v>
      </c>
      <c r="J343" s="29">
        <v>1.55</v>
      </c>
      <c r="K343" s="304">
        <f t="shared" si="32"/>
        <v>11.071428571428571</v>
      </c>
      <c r="L343" s="210" t="s">
        <v>314</v>
      </c>
      <c r="M343" s="210"/>
    </row>
    <row r="344" spans="1:33" x14ac:dyDescent="0.2">
      <c r="A344" t="s">
        <v>137</v>
      </c>
      <c r="B344" s="479">
        <v>4</v>
      </c>
      <c r="C344" s="297">
        <v>43306</v>
      </c>
      <c r="D344" s="77"/>
      <c r="E344" s="77"/>
      <c r="F344" s="77"/>
      <c r="G344" s="175"/>
      <c r="H344" s="175"/>
      <c r="I344" s="107">
        <v>0.38</v>
      </c>
      <c r="J344" s="29">
        <v>3.21</v>
      </c>
      <c r="K344" s="304">
        <f t="shared" si="32"/>
        <v>8.4473684210526319</v>
      </c>
      <c r="L344" s="210" t="s">
        <v>314</v>
      </c>
      <c r="M344" s="210"/>
    </row>
    <row r="345" spans="1:33" x14ac:dyDescent="0.2">
      <c r="A345" s="15" t="s">
        <v>137</v>
      </c>
      <c r="B345" s="479">
        <v>5</v>
      </c>
      <c r="C345" s="297">
        <v>43306</v>
      </c>
      <c r="D345" s="77"/>
      <c r="E345" s="77"/>
      <c r="F345" s="77"/>
      <c r="G345" s="175"/>
      <c r="H345" s="175"/>
      <c r="I345" s="107">
        <v>0.28999999999999998</v>
      </c>
      <c r="J345" s="29">
        <v>3.86</v>
      </c>
      <c r="K345" s="304">
        <f t="shared" si="32"/>
        <v>13.310344827586208</v>
      </c>
      <c r="L345" s="210" t="s">
        <v>314</v>
      </c>
      <c r="M345" s="210"/>
      <c r="X345" s="520"/>
      <c r="Y345" s="520"/>
      <c r="Z345" s="55"/>
      <c r="AA345" s="520"/>
      <c r="AB345" s="520"/>
      <c r="AC345" s="520"/>
      <c r="AD345" s="520"/>
      <c r="AE345" s="520"/>
      <c r="AF345" s="520"/>
    </row>
    <row r="346" spans="1:33" x14ac:dyDescent="0.2">
      <c r="A346" t="s">
        <v>137</v>
      </c>
      <c r="B346" s="479">
        <v>6</v>
      </c>
      <c r="C346" s="297">
        <v>43306</v>
      </c>
      <c r="D346" s="77"/>
      <c r="E346" s="77"/>
      <c r="F346" s="77"/>
      <c r="G346" s="175"/>
      <c r="H346" s="175"/>
      <c r="I346" s="107">
        <v>0.13</v>
      </c>
      <c r="J346" s="29">
        <v>2.29</v>
      </c>
      <c r="K346" s="304">
        <f t="shared" si="32"/>
        <v>17.615384615384617</v>
      </c>
      <c r="L346" s="210" t="s">
        <v>314</v>
      </c>
      <c r="M346" s="210"/>
    </row>
    <row r="347" spans="1:33" x14ac:dyDescent="0.2">
      <c r="A347" t="s">
        <v>137</v>
      </c>
      <c r="B347" s="479">
        <v>9</v>
      </c>
      <c r="C347" s="297">
        <v>43306</v>
      </c>
      <c r="D347" s="77"/>
      <c r="E347" s="77"/>
      <c r="F347" s="77"/>
      <c r="G347" s="175"/>
      <c r="H347" s="175"/>
      <c r="I347" s="107">
        <v>0.06</v>
      </c>
      <c r="J347" s="29">
        <v>1.1299999999999999</v>
      </c>
      <c r="K347" s="304">
        <f>J347/I347</f>
        <v>18.833333333333332</v>
      </c>
      <c r="L347" s="210" t="s">
        <v>314</v>
      </c>
      <c r="M347" s="210"/>
    </row>
    <row r="348" spans="1:33" x14ac:dyDescent="0.2">
      <c r="A348" s="15" t="s">
        <v>137</v>
      </c>
      <c r="B348" s="520">
        <v>0</v>
      </c>
      <c r="C348" s="62" t="s">
        <v>138</v>
      </c>
      <c r="D348" s="77">
        <v>8.51</v>
      </c>
      <c r="E348" s="77">
        <v>8.51</v>
      </c>
      <c r="F348" s="77">
        <v>25.8</v>
      </c>
      <c r="G348" s="175">
        <v>0.42799999999999999</v>
      </c>
      <c r="H348" s="175">
        <v>0.27800000000000002</v>
      </c>
      <c r="I348" s="107">
        <v>0.02</v>
      </c>
      <c r="J348" s="29">
        <v>0.28000000000000003</v>
      </c>
      <c r="K348" s="304">
        <f t="shared" ref="K348:K403" si="33">J348/I348</f>
        <v>14.000000000000002</v>
      </c>
      <c r="L348" s="210" t="s">
        <v>314</v>
      </c>
      <c r="M348" s="210"/>
    </row>
    <row r="349" spans="1:33" x14ac:dyDescent="0.2">
      <c r="A349" t="s">
        <v>137</v>
      </c>
      <c r="B349" s="520">
        <v>3</v>
      </c>
      <c r="C349" s="297">
        <v>43320</v>
      </c>
      <c r="D349" s="77"/>
      <c r="E349" s="77"/>
      <c r="F349" s="77"/>
      <c r="G349" s="175"/>
      <c r="H349" s="175"/>
      <c r="I349" s="107">
        <v>0.25</v>
      </c>
      <c r="J349" s="29">
        <v>1.1499999999999999</v>
      </c>
      <c r="K349" s="304">
        <f t="shared" si="33"/>
        <v>4.5999999999999996</v>
      </c>
      <c r="L349" s="210" t="s">
        <v>314</v>
      </c>
      <c r="M349" s="210"/>
    </row>
    <row r="350" spans="1:33" x14ac:dyDescent="0.2">
      <c r="A350" t="s">
        <v>137</v>
      </c>
      <c r="B350" s="520">
        <v>3.5</v>
      </c>
      <c r="C350" s="297">
        <v>43320</v>
      </c>
      <c r="D350" s="77"/>
      <c r="E350" s="77"/>
      <c r="F350" s="77"/>
      <c r="G350" s="175"/>
      <c r="H350" s="175"/>
      <c r="I350" s="107">
        <v>0.41</v>
      </c>
      <c r="J350" s="29">
        <v>1.5</v>
      </c>
      <c r="K350" s="304">
        <f t="shared" si="33"/>
        <v>3.6585365853658538</v>
      </c>
      <c r="L350" s="210" t="s">
        <v>314</v>
      </c>
      <c r="M350" s="210"/>
      <c r="X350" s="520"/>
      <c r="Y350" s="520"/>
      <c r="Z350" s="55"/>
      <c r="AA350" s="520"/>
      <c r="AB350" s="520"/>
      <c r="AC350" s="520"/>
      <c r="AD350" s="520"/>
      <c r="AE350" s="520"/>
      <c r="AF350" s="520"/>
    </row>
    <row r="351" spans="1:33" x14ac:dyDescent="0.2">
      <c r="A351" s="15" t="s">
        <v>137</v>
      </c>
      <c r="B351" s="520">
        <v>6</v>
      </c>
      <c r="C351" s="297">
        <v>43320</v>
      </c>
      <c r="D351" s="77"/>
      <c r="E351" s="77"/>
      <c r="F351" s="77"/>
      <c r="G351" s="175"/>
      <c r="H351" s="175"/>
      <c r="I351" s="107">
        <v>0.13</v>
      </c>
      <c r="J351" s="29">
        <v>1.19</v>
      </c>
      <c r="K351" s="304">
        <f t="shared" si="33"/>
        <v>9.1538461538461533</v>
      </c>
      <c r="L351" s="210" t="s">
        <v>314</v>
      </c>
      <c r="M351" s="210"/>
      <c r="X351" s="520"/>
      <c r="Y351" s="520"/>
      <c r="Z351" s="55"/>
      <c r="AA351" s="520"/>
      <c r="AB351" s="520"/>
      <c r="AC351" s="520"/>
      <c r="AD351" s="520"/>
      <c r="AE351" s="520"/>
      <c r="AF351" s="520"/>
    </row>
    <row r="352" spans="1:33" x14ac:dyDescent="0.2">
      <c r="A352" t="s">
        <v>137</v>
      </c>
      <c r="B352" s="520">
        <v>9.5</v>
      </c>
      <c r="C352" s="297">
        <v>43320</v>
      </c>
      <c r="D352" s="77"/>
      <c r="E352" s="77"/>
      <c r="F352" s="77"/>
      <c r="G352" s="175"/>
      <c r="H352" s="175"/>
      <c r="I352" s="107">
        <v>0.27</v>
      </c>
      <c r="J352" s="29">
        <v>1.9</v>
      </c>
      <c r="K352" s="304">
        <f t="shared" si="33"/>
        <v>7.0370370370370363</v>
      </c>
      <c r="L352" s="210" t="s">
        <v>314</v>
      </c>
      <c r="M352" s="210"/>
      <c r="X352" s="520"/>
      <c r="Y352" s="520"/>
      <c r="Z352" s="55"/>
      <c r="AA352" s="520"/>
      <c r="AB352" s="520"/>
      <c r="AC352" s="520"/>
      <c r="AD352" s="520"/>
      <c r="AE352" s="520"/>
      <c r="AF352" s="520"/>
    </row>
    <row r="353" spans="1:32" x14ac:dyDescent="0.2">
      <c r="A353" t="s">
        <v>137</v>
      </c>
      <c r="B353" s="520">
        <v>0</v>
      </c>
      <c r="C353" s="62" t="s">
        <v>138</v>
      </c>
      <c r="D353" s="77">
        <v>8.4700000000000006</v>
      </c>
      <c r="E353" s="77">
        <v>8.02</v>
      </c>
      <c r="F353" s="77">
        <v>25.4</v>
      </c>
      <c r="G353" s="175">
        <v>0.42499999999999999</v>
      </c>
      <c r="H353" s="175">
        <v>0.27600000000000002</v>
      </c>
      <c r="I353" s="358">
        <v>1E-3</v>
      </c>
      <c r="J353" s="29">
        <v>0.16</v>
      </c>
      <c r="K353" s="304"/>
      <c r="L353" s="210" t="s">
        <v>314</v>
      </c>
      <c r="M353" s="249" t="s">
        <v>356</v>
      </c>
      <c r="X353" s="520"/>
      <c r="Y353" s="520"/>
      <c r="Z353" s="55"/>
      <c r="AA353" s="520"/>
      <c r="AB353" s="520"/>
      <c r="AC353" s="520"/>
      <c r="AD353" s="520"/>
      <c r="AE353" s="520"/>
      <c r="AF353" s="520"/>
    </row>
    <row r="354" spans="1:32" x14ac:dyDescent="0.2">
      <c r="A354" s="15" t="s">
        <v>137</v>
      </c>
      <c r="B354" s="520">
        <v>3</v>
      </c>
      <c r="C354" s="297">
        <v>43332</v>
      </c>
      <c r="D354" s="77"/>
      <c r="E354" s="77"/>
      <c r="F354" s="77">
        <v>25.07</v>
      </c>
      <c r="G354" s="175"/>
      <c r="H354" s="175"/>
      <c r="I354" s="107">
        <v>0.01</v>
      </c>
      <c r="J354" s="29">
        <v>0.34</v>
      </c>
      <c r="K354" s="304">
        <f t="shared" si="33"/>
        <v>34</v>
      </c>
      <c r="L354" s="210" t="s">
        <v>314</v>
      </c>
      <c r="M354" s="210"/>
    </row>
    <row r="355" spans="1:32" x14ac:dyDescent="0.2">
      <c r="A355" t="s">
        <v>137</v>
      </c>
      <c r="B355" s="520">
        <v>6</v>
      </c>
      <c r="C355" s="297">
        <v>43332</v>
      </c>
      <c r="D355" s="77"/>
      <c r="E355" s="77"/>
      <c r="F355" s="77">
        <v>11</v>
      </c>
      <c r="G355" s="175"/>
      <c r="H355" s="175"/>
      <c r="I355" s="107">
        <v>0.15</v>
      </c>
      <c r="J355" s="29">
        <v>0.7</v>
      </c>
      <c r="K355" s="304">
        <f t="shared" si="33"/>
        <v>4.666666666666667</v>
      </c>
      <c r="L355" s="210" t="s">
        <v>314</v>
      </c>
      <c r="M355" s="210"/>
    </row>
    <row r="356" spans="1:32" x14ac:dyDescent="0.2">
      <c r="A356" t="s">
        <v>137</v>
      </c>
      <c r="B356" s="520">
        <v>7</v>
      </c>
      <c r="C356" s="297">
        <v>43332</v>
      </c>
      <c r="D356" s="77"/>
      <c r="E356" s="77"/>
      <c r="F356" s="77">
        <v>7.5</v>
      </c>
      <c r="G356" s="175"/>
      <c r="H356" s="175"/>
      <c r="I356" s="107">
        <v>0.08</v>
      </c>
      <c r="J356" s="29">
        <v>0.62</v>
      </c>
      <c r="K356" s="304">
        <f t="shared" si="33"/>
        <v>7.75</v>
      </c>
      <c r="L356" s="210" t="s">
        <v>314</v>
      </c>
      <c r="M356" s="210"/>
    </row>
    <row r="357" spans="1:32" x14ac:dyDescent="0.2">
      <c r="A357" s="15" t="s">
        <v>137</v>
      </c>
      <c r="B357" s="520">
        <v>8</v>
      </c>
      <c r="C357" s="297">
        <v>43332</v>
      </c>
      <c r="D357" s="77"/>
      <c r="E357" s="77"/>
      <c r="F357" s="77">
        <v>6.49</v>
      </c>
      <c r="G357" s="175"/>
      <c r="H357" s="175"/>
      <c r="I357" s="107">
        <v>0.24</v>
      </c>
      <c r="J357" s="29">
        <v>1.26</v>
      </c>
      <c r="K357" s="304">
        <f t="shared" si="33"/>
        <v>5.25</v>
      </c>
      <c r="L357" s="210" t="s">
        <v>314</v>
      </c>
      <c r="M357" s="210"/>
    </row>
    <row r="358" spans="1:32" x14ac:dyDescent="0.2">
      <c r="A358" t="s">
        <v>137</v>
      </c>
      <c r="B358" s="520">
        <v>9.5</v>
      </c>
      <c r="C358" s="297">
        <v>43332</v>
      </c>
      <c r="D358" s="77"/>
      <c r="E358" s="77"/>
      <c r="F358" s="77">
        <v>5.6</v>
      </c>
      <c r="G358" s="175"/>
      <c r="H358" s="175"/>
      <c r="I358" s="107">
        <v>0.17</v>
      </c>
      <c r="J358" s="29">
        <v>1.65</v>
      </c>
      <c r="K358" s="304">
        <f t="shared" si="33"/>
        <v>9.7058823529411757</v>
      </c>
      <c r="L358" s="210" t="s">
        <v>314</v>
      </c>
      <c r="M358" s="210"/>
    </row>
    <row r="359" spans="1:32" x14ac:dyDescent="0.2">
      <c r="A359" s="15" t="s">
        <v>137</v>
      </c>
      <c r="B359" s="520">
        <v>0</v>
      </c>
      <c r="C359" s="62" t="s">
        <v>138</v>
      </c>
      <c r="D359" s="77">
        <v>8.5399999999999991</v>
      </c>
      <c r="E359" s="77">
        <v>9.26</v>
      </c>
      <c r="F359" s="77">
        <v>25.8</v>
      </c>
      <c r="G359" s="175">
        <v>0.42599999999999999</v>
      </c>
      <c r="H359" s="175">
        <v>0.27700000000000002</v>
      </c>
      <c r="I359" s="358">
        <v>1E-3</v>
      </c>
      <c r="J359" s="29">
        <v>0.2</v>
      </c>
      <c r="K359" s="304"/>
      <c r="L359" s="210" t="s">
        <v>314</v>
      </c>
      <c r="M359" s="249" t="s">
        <v>356</v>
      </c>
    </row>
    <row r="360" spans="1:32" x14ac:dyDescent="0.2">
      <c r="A360" t="s">
        <v>137</v>
      </c>
      <c r="B360" s="520">
        <v>2</v>
      </c>
      <c r="C360" s="297">
        <v>43348</v>
      </c>
      <c r="D360" s="77"/>
      <c r="E360" s="77"/>
      <c r="F360" s="77"/>
      <c r="G360" s="175"/>
      <c r="H360" s="175"/>
      <c r="I360" s="107">
        <v>0.05</v>
      </c>
      <c r="J360" s="29">
        <v>0.31</v>
      </c>
      <c r="K360" s="304">
        <f t="shared" si="33"/>
        <v>6.1999999999999993</v>
      </c>
      <c r="L360" s="210" t="s">
        <v>314</v>
      </c>
      <c r="M360" s="210"/>
    </row>
    <row r="361" spans="1:32" x14ac:dyDescent="0.2">
      <c r="A361" s="15" t="s">
        <v>137</v>
      </c>
      <c r="B361" s="520">
        <v>3</v>
      </c>
      <c r="C361" s="297">
        <v>43348</v>
      </c>
      <c r="D361" s="77"/>
      <c r="E361" s="77"/>
      <c r="F361" s="77"/>
      <c r="G361" s="175"/>
      <c r="H361" s="175"/>
      <c r="I361" s="107">
        <v>0.22</v>
      </c>
      <c r="J361" s="29">
        <v>0.42</v>
      </c>
      <c r="K361" s="304">
        <f t="shared" si="33"/>
        <v>1.9090909090909089</v>
      </c>
      <c r="L361" s="210" t="s">
        <v>317</v>
      </c>
      <c r="M361" s="210"/>
      <c r="Y361" s="520"/>
      <c r="Z361" s="55"/>
      <c r="AA361" s="520"/>
      <c r="AB361" s="520"/>
      <c r="AC361" s="520"/>
      <c r="AD361" s="520"/>
      <c r="AE361" s="520"/>
      <c r="AF361" s="520"/>
    </row>
    <row r="362" spans="1:32" x14ac:dyDescent="0.2">
      <c r="A362" t="s">
        <v>137</v>
      </c>
      <c r="B362" s="520">
        <v>4</v>
      </c>
      <c r="C362" s="297">
        <v>43348</v>
      </c>
      <c r="D362" s="77"/>
      <c r="E362" s="77"/>
      <c r="F362" s="77"/>
      <c r="G362" s="175"/>
      <c r="H362" s="175"/>
      <c r="I362" s="107">
        <v>0.25</v>
      </c>
      <c r="J362" s="29">
        <v>0.76</v>
      </c>
      <c r="K362" s="304">
        <f t="shared" si="33"/>
        <v>3.04</v>
      </c>
      <c r="L362" s="210" t="s">
        <v>317</v>
      </c>
      <c r="M362" s="210"/>
      <c r="Y362" s="520"/>
      <c r="Z362" s="55"/>
      <c r="AA362" s="520"/>
      <c r="AB362" s="520"/>
      <c r="AC362" s="520"/>
      <c r="AD362" s="520"/>
      <c r="AE362" s="520"/>
      <c r="AF362" s="520"/>
    </row>
    <row r="363" spans="1:32" x14ac:dyDescent="0.2">
      <c r="A363" s="15" t="s">
        <v>137</v>
      </c>
      <c r="B363" s="520">
        <v>6</v>
      </c>
      <c r="C363" s="297">
        <v>43348</v>
      </c>
      <c r="D363" s="77"/>
      <c r="E363" s="77"/>
      <c r="F363" s="77"/>
      <c r="G363" s="175"/>
      <c r="H363" s="175"/>
      <c r="I363" s="107">
        <v>0.03</v>
      </c>
      <c r="J363" s="29">
        <v>0.42</v>
      </c>
      <c r="K363" s="304">
        <f t="shared" si="33"/>
        <v>14</v>
      </c>
      <c r="L363" s="210" t="s">
        <v>314</v>
      </c>
      <c r="M363" s="210"/>
      <c r="Y363" s="520"/>
      <c r="Z363" s="55"/>
      <c r="AA363" s="520"/>
      <c r="AB363" s="520"/>
      <c r="AC363" s="520"/>
      <c r="AD363" s="520"/>
      <c r="AE363" s="520"/>
      <c r="AF363" s="520"/>
    </row>
    <row r="364" spans="1:32" x14ac:dyDescent="0.2">
      <c r="A364" t="s">
        <v>137</v>
      </c>
      <c r="B364" s="520">
        <v>8</v>
      </c>
      <c r="C364" s="297">
        <v>43348</v>
      </c>
      <c r="D364" s="77"/>
      <c r="E364" s="77"/>
      <c r="F364" s="77"/>
      <c r="G364" s="175"/>
      <c r="H364" s="175"/>
      <c r="I364" s="107">
        <v>0.06</v>
      </c>
      <c r="J364" s="29">
        <v>0.57999999999999996</v>
      </c>
      <c r="K364" s="304">
        <f t="shared" si="33"/>
        <v>9.6666666666666661</v>
      </c>
      <c r="L364" s="210" t="s">
        <v>314</v>
      </c>
      <c r="M364" s="210"/>
      <c r="Y364" s="520"/>
      <c r="Z364" s="55"/>
      <c r="AA364" s="520"/>
      <c r="AB364" s="520"/>
      <c r="AC364" s="520"/>
      <c r="AD364" s="520"/>
      <c r="AE364" s="520"/>
      <c r="AF364" s="520"/>
    </row>
    <row r="365" spans="1:32" x14ac:dyDescent="0.2">
      <c r="A365" s="15" t="s">
        <v>137</v>
      </c>
      <c r="B365" s="520">
        <v>9.6</v>
      </c>
      <c r="C365" s="297">
        <v>43348</v>
      </c>
      <c r="D365" s="77"/>
      <c r="E365" s="77"/>
      <c r="F365" s="77"/>
      <c r="G365" s="175">
        <v>0.49</v>
      </c>
      <c r="H365" s="175">
        <v>0.318</v>
      </c>
      <c r="I365" s="107">
        <v>0.26</v>
      </c>
      <c r="J365" s="29">
        <v>1.35</v>
      </c>
      <c r="K365" s="304">
        <f t="shared" si="33"/>
        <v>5.1923076923076925</v>
      </c>
      <c r="L365" s="210" t="s">
        <v>314</v>
      </c>
      <c r="M365" s="210"/>
      <c r="Y365" s="520"/>
      <c r="Z365" s="55"/>
      <c r="AA365" s="520"/>
      <c r="AB365" s="520"/>
      <c r="AC365" s="520"/>
      <c r="AD365" s="520"/>
      <c r="AE365" s="520"/>
      <c r="AF365" s="520"/>
    </row>
    <row r="366" spans="1:32" x14ac:dyDescent="0.2">
      <c r="A366" t="s">
        <v>137</v>
      </c>
      <c r="B366" s="520">
        <v>0</v>
      </c>
      <c r="C366" s="62" t="s">
        <v>138</v>
      </c>
      <c r="D366" s="77">
        <v>8.49</v>
      </c>
      <c r="E366" s="77">
        <v>9.19</v>
      </c>
      <c r="F366" s="77">
        <v>23.2</v>
      </c>
      <c r="G366" s="175">
        <v>0.42699999999999999</v>
      </c>
      <c r="H366" s="175">
        <v>0.27800000000000002</v>
      </c>
      <c r="I366" s="107">
        <v>0.04</v>
      </c>
      <c r="J366" s="29">
        <v>0.28000000000000003</v>
      </c>
      <c r="K366" s="304">
        <f t="shared" si="33"/>
        <v>7.0000000000000009</v>
      </c>
      <c r="L366" s="210" t="s">
        <v>314</v>
      </c>
      <c r="M366" s="210"/>
    </row>
    <row r="367" spans="1:32" x14ac:dyDescent="0.2">
      <c r="A367" s="15" t="s">
        <v>137</v>
      </c>
      <c r="B367" s="520">
        <v>2</v>
      </c>
      <c r="C367" s="297">
        <v>43361</v>
      </c>
      <c r="D367" s="77"/>
      <c r="E367" s="77"/>
      <c r="F367" s="77">
        <v>21.734999999999999</v>
      </c>
      <c r="G367" s="175"/>
      <c r="H367" s="175"/>
      <c r="I367" s="107">
        <v>0.27</v>
      </c>
      <c r="J367" s="29">
        <v>0.49</v>
      </c>
      <c r="K367" s="340">
        <f t="shared" si="33"/>
        <v>1.8148148148148147</v>
      </c>
      <c r="L367" s="210" t="s">
        <v>317</v>
      </c>
      <c r="M367" s="210"/>
    </row>
    <row r="368" spans="1:32" x14ac:dyDescent="0.2">
      <c r="A368" t="s">
        <v>137</v>
      </c>
      <c r="B368" s="520">
        <v>3</v>
      </c>
      <c r="C368" s="297">
        <v>43361</v>
      </c>
      <c r="D368" s="77"/>
      <c r="E368" s="77"/>
      <c r="F368" s="77">
        <v>21.21</v>
      </c>
      <c r="G368" s="175"/>
      <c r="H368" s="175"/>
      <c r="I368" s="107">
        <v>0.45</v>
      </c>
      <c r="J368" s="29">
        <v>0.49</v>
      </c>
      <c r="K368" s="340">
        <f t="shared" si="33"/>
        <v>1.0888888888888888</v>
      </c>
      <c r="L368" s="210" t="s">
        <v>317</v>
      </c>
      <c r="M368"/>
      <c r="N368"/>
      <c r="O368"/>
      <c r="P368"/>
      <c r="Q368"/>
      <c r="R368"/>
      <c r="S368"/>
      <c r="T368"/>
    </row>
    <row r="369" spans="1:21" x14ac:dyDescent="0.2">
      <c r="A369" s="15" t="s">
        <v>137</v>
      </c>
      <c r="B369" s="520">
        <v>4.2</v>
      </c>
      <c r="C369" s="297">
        <v>43361</v>
      </c>
      <c r="D369" s="77"/>
      <c r="E369" s="77"/>
      <c r="F369" s="77">
        <v>20.120999999999999</v>
      </c>
      <c r="G369" s="175"/>
      <c r="H369" s="175"/>
      <c r="I369" s="107">
        <v>0.55000000000000004</v>
      </c>
      <c r="J369" s="29">
        <v>0.99</v>
      </c>
      <c r="K369" s="340">
        <f t="shared" si="33"/>
        <v>1.7999999999999998</v>
      </c>
      <c r="L369" s="210" t="s">
        <v>317</v>
      </c>
      <c r="M369"/>
      <c r="N369"/>
      <c r="O369"/>
      <c r="P369"/>
      <c r="Q369"/>
      <c r="R369"/>
      <c r="S369"/>
      <c r="T369"/>
    </row>
    <row r="370" spans="1:21" x14ac:dyDescent="0.2">
      <c r="A370" t="s">
        <v>137</v>
      </c>
      <c r="B370" s="520">
        <v>6</v>
      </c>
      <c r="C370" s="297">
        <v>43361</v>
      </c>
      <c r="D370" s="77"/>
      <c r="E370" s="77"/>
      <c r="F370" s="77">
        <v>12.09</v>
      </c>
      <c r="G370" s="175"/>
      <c r="H370" s="175"/>
      <c r="I370" s="107">
        <v>0.09</v>
      </c>
      <c r="J370" s="29">
        <v>0.37</v>
      </c>
      <c r="K370" s="340">
        <f t="shared" si="33"/>
        <v>4.1111111111111116</v>
      </c>
      <c r="L370" s="241" t="s">
        <v>314</v>
      </c>
      <c r="M370"/>
      <c r="N370"/>
      <c r="O370"/>
      <c r="P370"/>
      <c r="Q370"/>
      <c r="R370"/>
      <c r="S370"/>
      <c r="T370"/>
    </row>
    <row r="371" spans="1:21" x14ac:dyDescent="0.2">
      <c r="A371" s="15" t="s">
        <v>137</v>
      </c>
      <c r="B371" s="520">
        <v>8</v>
      </c>
      <c r="C371" s="297">
        <v>43361</v>
      </c>
      <c r="D371" s="77"/>
      <c r="E371" s="77"/>
      <c r="F371" s="77">
        <v>7.915</v>
      </c>
      <c r="G371" s="175"/>
      <c r="H371" s="175"/>
      <c r="I371" s="107">
        <v>0.33</v>
      </c>
      <c r="J371" s="29">
        <v>1.1599999999999999</v>
      </c>
      <c r="K371" s="340">
        <f t="shared" si="33"/>
        <v>3.5151515151515147</v>
      </c>
      <c r="L371" s="210" t="s">
        <v>317</v>
      </c>
      <c r="M371"/>
      <c r="N371"/>
      <c r="O371"/>
      <c r="P371"/>
      <c r="Q371"/>
      <c r="R371"/>
      <c r="S371"/>
      <c r="T371"/>
    </row>
    <row r="372" spans="1:21" x14ac:dyDescent="0.2">
      <c r="A372" t="s">
        <v>137</v>
      </c>
      <c r="B372" s="520">
        <v>9.1999999999999993</v>
      </c>
      <c r="C372" s="297">
        <v>43361</v>
      </c>
      <c r="D372" s="77"/>
      <c r="E372" s="77"/>
      <c r="F372" s="77">
        <v>5.7910000000000004</v>
      </c>
      <c r="G372" s="175"/>
      <c r="H372" s="175"/>
      <c r="I372" s="107">
        <v>0.64</v>
      </c>
      <c r="J372" s="29">
        <v>2.76</v>
      </c>
      <c r="K372" s="340">
        <f t="shared" si="33"/>
        <v>4.3125</v>
      </c>
      <c r="L372" s="210" t="s">
        <v>314</v>
      </c>
      <c r="M372"/>
      <c r="N372"/>
      <c r="O372"/>
      <c r="P372"/>
      <c r="Q372"/>
      <c r="R372"/>
      <c r="S372"/>
      <c r="T372"/>
    </row>
    <row r="373" spans="1:21" x14ac:dyDescent="0.2">
      <c r="A373" t="s">
        <v>137</v>
      </c>
      <c r="B373" s="520">
        <v>0</v>
      </c>
      <c r="C373" s="62" t="s">
        <v>138</v>
      </c>
      <c r="D373" s="77">
        <v>8.34</v>
      </c>
      <c r="E373" s="77">
        <v>9.59</v>
      </c>
      <c r="F373" s="77">
        <v>18.3</v>
      </c>
      <c r="G373" s="175">
        <v>0.42699999999999999</v>
      </c>
      <c r="H373" s="175">
        <v>0.27800000000000002</v>
      </c>
      <c r="I373" s="107">
        <v>0.27</v>
      </c>
      <c r="J373" s="29">
        <v>0.53</v>
      </c>
      <c r="K373" s="340">
        <f t="shared" si="33"/>
        <v>1.962962962962963</v>
      </c>
      <c r="L373" s="210" t="s">
        <v>317</v>
      </c>
      <c r="U373"/>
    </row>
    <row r="374" spans="1:21" x14ac:dyDescent="0.2">
      <c r="A374" s="15" t="s">
        <v>137</v>
      </c>
      <c r="B374" s="520">
        <v>3</v>
      </c>
      <c r="C374" s="297">
        <v>43384</v>
      </c>
      <c r="D374" s="77"/>
      <c r="E374" s="77"/>
      <c r="F374" s="77"/>
      <c r="G374" s="175"/>
      <c r="H374" s="175"/>
      <c r="I374" s="107">
        <v>0.37</v>
      </c>
      <c r="J374" s="29">
        <v>0.76</v>
      </c>
      <c r="K374" s="340">
        <f t="shared" si="33"/>
        <v>2.0540540540540539</v>
      </c>
      <c r="L374" s="210" t="s">
        <v>317</v>
      </c>
      <c r="U374"/>
    </row>
    <row r="375" spans="1:21" x14ac:dyDescent="0.2">
      <c r="A375" t="s">
        <v>137</v>
      </c>
      <c r="B375" s="520">
        <v>6</v>
      </c>
      <c r="C375" s="297">
        <v>43384</v>
      </c>
      <c r="D375" s="77"/>
      <c r="E375" s="77"/>
      <c r="F375" s="77"/>
      <c r="G375" s="175"/>
      <c r="H375" s="175"/>
      <c r="I375" s="107">
        <v>0.28999999999999998</v>
      </c>
      <c r="J375" s="29">
        <v>0.61</v>
      </c>
      <c r="K375" s="340">
        <f t="shared" si="33"/>
        <v>2.103448275862069</v>
      </c>
      <c r="L375" s="210" t="s">
        <v>317</v>
      </c>
      <c r="U375"/>
    </row>
    <row r="376" spans="1:21" x14ac:dyDescent="0.2">
      <c r="A376" s="15" t="s">
        <v>137</v>
      </c>
      <c r="B376" s="520">
        <v>8</v>
      </c>
      <c r="C376" s="297">
        <v>43384</v>
      </c>
      <c r="D376" s="77"/>
      <c r="E376" s="77"/>
      <c r="F376" s="77"/>
      <c r="G376" s="175"/>
      <c r="H376" s="175"/>
      <c r="I376" s="107">
        <v>0.31</v>
      </c>
      <c r="J376" s="29">
        <v>1.07</v>
      </c>
      <c r="K376" s="340">
        <f t="shared" si="33"/>
        <v>3.4516129032258065</v>
      </c>
      <c r="L376" s="210" t="s">
        <v>317</v>
      </c>
      <c r="U376"/>
    </row>
    <row r="377" spans="1:21" x14ac:dyDescent="0.2">
      <c r="A377" t="s">
        <v>137</v>
      </c>
      <c r="B377" s="520">
        <v>9.4</v>
      </c>
      <c r="C377" s="297">
        <v>43384</v>
      </c>
      <c r="D377" s="77"/>
      <c r="E377" s="77"/>
      <c r="F377" s="77"/>
      <c r="G377" s="175"/>
      <c r="H377" s="175"/>
      <c r="I377" s="107">
        <v>0.45</v>
      </c>
      <c r="J377" s="29">
        <v>1.66</v>
      </c>
      <c r="K377" s="340">
        <f t="shared" si="33"/>
        <v>3.6888888888888887</v>
      </c>
      <c r="L377" s="210" t="s">
        <v>317</v>
      </c>
    </row>
    <row r="378" spans="1:21" x14ac:dyDescent="0.2">
      <c r="A378" t="s">
        <v>137</v>
      </c>
      <c r="B378" s="520">
        <v>0</v>
      </c>
      <c r="C378" s="62" t="s">
        <v>138</v>
      </c>
      <c r="D378" s="77">
        <v>7.86</v>
      </c>
      <c r="E378" s="77">
        <v>10.5</v>
      </c>
      <c r="F378" s="77">
        <v>3.1</v>
      </c>
      <c r="G378" s="175">
        <v>0.46700000000000003</v>
      </c>
      <c r="H378" s="175">
        <v>0.30399999999999999</v>
      </c>
      <c r="I378" s="107">
        <v>0.24</v>
      </c>
      <c r="J378" s="29">
        <v>0.25</v>
      </c>
      <c r="K378" s="340">
        <f t="shared" si="33"/>
        <v>1.0416666666666667</v>
      </c>
      <c r="L378" s="210" t="s">
        <v>317</v>
      </c>
    </row>
    <row r="379" spans="1:21" x14ac:dyDescent="0.2">
      <c r="A379" s="15" t="s">
        <v>137</v>
      </c>
      <c r="B379" s="520">
        <v>3</v>
      </c>
      <c r="C379" s="297">
        <v>43438</v>
      </c>
      <c r="D379" s="77"/>
      <c r="E379" s="77"/>
      <c r="F379" s="77"/>
      <c r="G379" s="175"/>
      <c r="H379" s="175"/>
      <c r="I379" s="107">
        <v>0.24</v>
      </c>
      <c r="J379" s="29">
        <v>0.33</v>
      </c>
      <c r="K379" s="340">
        <f t="shared" si="33"/>
        <v>1.3750000000000002</v>
      </c>
      <c r="L379" s="210" t="s">
        <v>317</v>
      </c>
    </row>
    <row r="380" spans="1:21" x14ac:dyDescent="0.2">
      <c r="A380" t="s">
        <v>137</v>
      </c>
      <c r="B380" s="520">
        <v>6</v>
      </c>
      <c r="C380" s="297">
        <v>43438</v>
      </c>
      <c r="D380" s="77"/>
      <c r="E380" s="77"/>
      <c r="F380" s="77"/>
      <c r="G380" s="175"/>
      <c r="H380" s="175"/>
      <c r="I380" s="107">
        <v>0.27</v>
      </c>
      <c r="J380" s="29">
        <v>0.36</v>
      </c>
      <c r="K380" s="340">
        <f t="shared" si="33"/>
        <v>1.3333333333333333</v>
      </c>
      <c r="L380" s="210" t="s">
        <v>317</v>
      </c>
    </row>
    <row r="381" spans="1:21" x14ac:dyDescent="0.2">
      <c r="A381" s="15" t="s">
        <v>137</v>
      </c>
      <c r="B381" s="520">
        <v>9.4</v>
      </c>
      <c r="C381" s="297">
        <v>43438</v>
      </c>
      <c r="D381" s="77"/>
      <c r="E381" s="77"/>
      <c r="F381" s="77"/>
      <c r="G381" s="175"/>
      <c r="H381" s="175"/>
      <c r="I381" s="107">
        <v>0.21</v>
      </c>
      <c r="J381" s="29">
        <v>0.23</v>
      </c>
      <c r="K381" s="340">
        <f t="shared" si="33"/>
        <v>1.0952380952380953</v>
      </c>
      <c r="L381" s="210" t="s">
        <v>317</v>
      </c>
    </row>
    <row r="382" spans="1:21" x14ac:dyDescent="0.2">
      <c r="A382" t="s">
        <v>137</v>
      </c>
      <c r="B382" s="520">
        <v>0</v>
      </c>
      <c r="C382" s="62" t="s">
        <v>138</v>
      </c>
      <c r="D382" s="77">
        <v>8.16</v>
      </c>
      <c r="E382" s="77">
        <v>10.199999999999999</v>
      </c>
      <c r="F382" s="77">
        <v>10.9</v>
      </c>
      <c r="G382" s="175">
        <v>0.45200000000000001</v>
      </c>
      <c r="H382" s="175">
        <v>0.29399999999999998</v>
      </c>
      <c r="I382" s="107">
        <v>0.06</v>
      </c>
      <c r="J382" s="29">
        <v>0.12</v>
      </c>
      <c r="K382" s="340">
        <f t="shared" si="33"/>
        <v>2</v>
      </c>
      <c r="L382" s="210" t="s">
        <v>317</v>
      </c>
    </row>
    <row r="383" spans="1:21" x14ac:dyDescent="0.2">
      <c r="A383" s="15" t="s">
        <v>137</v>
      </c>
      <c r="B383" s="3">
        <v>3</v>
      </c>
      <c r="C383" s="297">
        <v>43601</v>
      </c>
      <c r="D383" s="77"/>
      <c r="E383" s="77"/>
      <c r="F383" s="77">
        <v>10.7</v>
      </c>
      <c r="G383" s="175"/>
      <c r="H383" s="175"/>
      <c r="I383" s="107">
        <v>0.12</v>
      </c>
      <c r="J383" s="29">
        <v>0.19</v>
      </c>
      <c r="K383" s="340">
        <f t="shared" si="33"/>
        <v>1.5833333333333335</v>
      </c>
      <c r="L383" s="210" t="s">
        <v>317</v>
      </c>
    </row>
    <row r="384" spans="1:21" x14ac:dyDescent="0.2">
      <c r="A384" t="s">
        <v>137</v>
      </c>
      <c r="B384" s="3">
        <v>6</v>
      </c>
      <c r="C384" s="297">
        <v>43601</v>
      </c>
      <c r="D384" s="77"/>
      <c r="E384" s="77"/>
      <c r="F384" s="77">
        <v>7.2</v>
      </c>
      <c r="G384" s="175"/>
      <c r="H384" s="175"/>
      <c r="I384" s="107">
        <v>0.22</v>
      </c>
      <c r="J384" s="29">
        <v>0.32</v>
      </c>
      <c r="K384" s="340">
        <f t="shared" si="33"/>
        <v>1.4545454545454546</v>
      </c>
      <c r="L384" s="210" t="s">
        <v>317</v>
      </c>
    </row>
    <row r="385" spans="1:12" x14ac:dyDescent="0.2">
      <c r="A385" s="15" t="s">
        <v>137</v>
      </c>
      <c r="B385" s="3">
        <v>9.6999999999999993</v>
      </c>
      <c r="C385" s="297">
        <v>43601</v>
      </c>
      <c r="D385" s="77"/>
      <c r="E385" s="77"/>
      <c r="F385" s="77">
        <v>5.0199999999999996</v>
      </c>
      <c r="G385" s="175">
        <v>0.48599999999999999</v>
      </c>
      <c r="H385" s="175"/>
      <c r="I385" s="107">
        <v>0.08</v>
      </c>
      <c r="J385" s="29">
        <v>0.22</v>
      </c>
      <c r="K385" s="340">
        <f t="shared" si="33"/>
        <v>2.75</v>
      </c>
      <c r="L385" s="210" t="s">
        <v>317</v>
      </c>
    </row>
    <row r="386" spans="1:12" x14ac:dyDescent="0.2">
      <c r="A386" t="s">
        <v>137</v>
      </c>
      <c r="B386" s="520">
        <v>0</v>
      </c>
      <c r="C386" s="62" t="s">
        <v>138</v>
      </c>
      <c r="D386" s="77">
        <v>8.74</v>
      </c>
      <c r="E386" s="77">
        <v>9.67</v>
      </c>
      <c r="F386" s="77">
        <v>22.1</v>
      </c>
      <c r="G386" s="175">
        <v>0.45</v>
      </c>
      <c r="H386" s="175">
        <v>0.29299999999999998</v>
      </c>
      <c r="I386" s="107">
        <v>0.15</v>
      </c>
      <c r="J386" s="29">
        <v>0.18</v>
      </c>
      <c r="K386" s="340">
        <f t="shared" si="33"/>
        <v>1.2</v>
      </c>
      <c r="L386" s="210" t="s">
        <v>317</v>
      </c>
    </row>
    <row r="387" spans="1:12" x14ac:dyDescent="0.2">
      <c r="A387" s="15" t="s">
        <v>137</v>
      </c>
      <c r="B387" s="3">
        <v>3</v>
      </c>
      <c r="C387" s="297">
        <v>43642</v>
      </c>
      <c r="D387" s="77"/>
      <c r="E387" s="77"/>
      <c r="F387" s="77">
        <v>17.7</v>
      </c>
      <c r="G387" s="175">
        <v>0.45800000000000002</v>
      </c>
      <c r="H387" s="175"/>
      <c r="I387" s="107">
        <v>0.31</v>
      </c>
      <c r="J387" s="29">
        <v>0.32</v>
      </c>
      <c r="K387" s="340">
        <f t="shared" si="33"/>
        <v>1.032258064516129</v>
      </c>
      <c r="L387" s="210" t="s">
        <v>317</v>
      </c>
    </row>
    <row r="388" spans="1:12" x14ac:dyDescent="0.2">
      <c r="A388" t="s">
        <v>137</v>
      </c>
      <c r="B388" s="3">
        <v>6</v>
      </c>
      <c r="C388" s="297">
        <v>43642</v>
      </c>
      <c r="D388" s="77"/>
      <c r="E388" s="77"/>
      <c r="F388" s="77">
        <v>7.5</v>
      </c>
      <c r="G388" s="175">
        <v>0.46400000000000002</v>
      </c>
      <c r="H388" s="175"/>
      <c r="I388" s="107">
        <v>0.13</v>
      </c>
      <c r="J388" s="29">
        <v>0.36</v>
      </c>
      <c r="K388" s="340">
        <f t="shared" si="33"/>
        <v>2.7692307692307692</v>
      </c>
      <c r="L388" s="210" t="s">
        <v>317</v>
      </c>
    </row>
    <row r="389" spans="1:12" x14ac:dyDescent="0.2">
      <c r="A389" t="s">
        <v>137</v>
      </c>
      <c r="B389" s="3">
        <v>9.8000000000000007</v>
      </c>
      <c r="C389" s="297">
        <v>43642</v>
      </c>
      <c r="D389" s="77"/>
      <c r="E389" s="77"/>
      <c r="F389" s="77">
        <v>5.6</v>
      </c>
      <c r="G389" s="175">
        <v>0.49099999999999999</v>
      </c>
      <c r="H389" s="175">
        <v>0.31900000000000001</v>
      </c>
      <c r="I389" s="107">
        <v>0.28000000000000003</v>
      </c>
      <c r="J389" s="29">
        <v>0.6</v>
      </c>
      <c r="K389" s="340">
        <f t="shared" si="33"/>
        <v>2.1428571428571428</v>
      </c>
      <c r="L389" s="210" t="s">
        <v>317</v>
      </c>
    </row>
    <row r="390" spans="1:12" x14ac:dyDescent="0.2">
      <c r="A390" s="15" t="s">
        <v>137</v>
      </c>
      <c r="B390" s="520">
        <v>0</v>
      </c>
      <c r="C390" s="62" t="s">
        <v>138</v>
      </c>
      <c r="D390" s="77">
        <v>8.69</v>
      </c>
      <c r="E390" s="77">
        <v>8.7200000000000006</v>
      </c>
      <c r="F390" s="77">
        <v>26.2</v>
      </c>
      <c r="G390" s="175">
        <v>0.43099999999999999</v>
      </c>
      <c r="H390" s="175">
        <v>0.28100000000000003</v>
      </c>
      <c r="I390" s="107">
        <v>0.06</v>
      </c>
      <c r="J390" s="29">
        <v>0.73</v>
      </c>
      <c r="K390" s="340">
        <f t="shared" si="33"/>
        <v>12.166666666666666</v>
      </c>
      <c r="L390" s="210" t="s">
        <v>314</v>
      </c>
    </row>
    <row r="391" spans="1:12" x14ac:dyDescent="0.2">
      <c r="A391" t="s">
        <v>137</v>
      </c>
      <c r="B391" s="3">
        <v>3</v>
      </c>
      <c r="C391" s="297">
        <v>43655</v>
      </c>
      <c r="D391" s="77"/>
      <c r="E391" s="77"/>
      <c r="F391" s="77"/>
      <c r="G391" s="175"/>
      <c r="H391" s="175"/>
      <c r="I391" s="107">
        <v>0.24</v>
      </c>
      <c r="J391" s="29">
        <v>1.0900000000000001</v>
      </c>
      <c r="K391" s="340">
        <f t="shared" si="33"/>
        <v>4.541666666666667</v>
      </c>
      <c r="L391" s="210" t="s">
        <v>314</v>
      </c>
    </row>
    <row r="392" spans="1:12" x14ac:dyDescent="0.2">
      <c r="A392" t="s">
        <v>137</v>
      </c>
      <c r="B392" s="3">
        <v>6</v>
      </c>
      <c r="C392" s="297">
        <v>43655</v>
      </c>
      <c r="D392" s="77"/>
      <c r="E392" s="77"/>
      <c r="F392" s="77"/>
      <c r="G392" s="175"/>
      <c r="H392" s="175"/>
      <c r="I392" s="107">
        <v>0.32</v>
      </c>
      <c r="J392" s="29">
        <v>1.32</v>
      </c>
      <c r="K392" s="340">
        <f t="shared" si="33"/>
        <v>4.125</v>
      </c>
      <c r="L392" s="210" t="s">
        <v>314</v>
      </c>
    </row>
    <row r="393" spans="1:12" x14ac:dyDescent="0.2">
      <c r="A393" s="15" t="s">
        <v>137</v>
      </c>
      <c r="B393" s="3">
        <v>8.6</v>
      </c>
      <c r="C393" s="297">
        <v>43655</v>
      </c>
      <c r="D393" s="77"/>
      <c r="E393" s="77"/>
      <c r="F393" s="77"/>
      <c r="G393" s="175"/>
      <c r="H393" s="175"/>
      <c r="I393" s="107">
        <v>0.38</v>
      </c>
      <c r="J393" s="29">
        <v>2.58</v>
      </c>
      <c r="K393" s="340">
        <f t="shared" si="33"/>
        <v>6.7894736842105265</v>
      </c>
      <c r="L393" s="210" t="s">
        <v>314</v>
      </c>
    </row>
    <row r="394" spans="1:12" x14ac:dyDescent="0.2">
      <c r="A394" t="s">
        <v>137</v>
      </c>
      <c r="B394" s="520">
        <v>9.8000000000000007</v>
      </c>
      <c r="C394" s="297">
        <v>43655</v>
      </c>
      <c r="D394" s="77"/>
      <c r="E394" s="77"/>
      <c r="F394" s="77">
        <v>5.6</v>
      </c>
      <c r="G394" s="175">
        <v>0.49199999999999999</v>
      </c>
      <c r="H394" s="175">
        <v>0.32</v>
      </c>
      <c r="I394" s="107">
        <v>0.28999999999999998</v>
      </c>
      <c r="J394" s="29">
        <v>2.19</v>
      </c>
      <c r="K394" s="340">
        <f t="shared" si="33"/>
        <v>7.5517241379310347</v>
      </c>
      <c r="L394" s="210" t="s">
        <v>314</v>
      </c>
    </row>
    <row r="395" spans="1:12" x14ac:dyDescent="0.2">
      <c r="A395" t="s">
        <v>137</v>
      </c>
      <c r="B395" s="520">
        <v>0</v>
      </c>
      <c r="C395" s="62" t="s">
        <v>138</v>
      </c>
      <c r="D395" s="77">
        <v>8.56</v>
      </c>
      <c r="E395" s="77">
        <v>8.51</v>
      </c>
      <c r="F395" s="77">
        <v>25.4</v>
      </c>
      <c r="G395" s="175">
        <v>0.42599999999999999</v>
      </c>
      <c r="H395" s="175">
        <v>0.27700000000000002</v>
      </c>
      <c r="I395" s="107">
        <v>0.12</v>
      </c>
      <c r="J395" s="29">
        <v>0.27</v>
      </c>
      <c r="K395" s="340">
        <f t="shared" si="33"/>
        <v>2.2500000000000004</v>
      </c>
      <c r="L395" s="210" t="s">
        <v>317</v>
      </c>
    </row>
    <row r="396" spans="1:12" x14ac:dyDescent="0.2">
      <c r="A396" s="15" t="s">
        <v>137</v>
      </c>
      <c r="B396" s="3">
        <v>3</v>
      </c>
      <c r="C396" s="297">
        <v>43670</v>
      </c>
      <c r="D396" s="77"/>
      <c r="E396" s="77"/>
      <c r="F396" s="77"/>
      <c r="G396" s="175"/>
      <c r="H396" s="175"/>
      <c r="I396" s="107">
        <v>0.28999999999999998</v>
      </c>
      <c r="J396" s="29">
        <v>0.6</v>
      </c>
      <c r="K396" s="340">
        <f t="shared" si="33"/>
        <v>2.0689655172413794</v>
      </c>
      <c r="L396" s="210" t="s">
        <v>317</v>
      </c>
    </row>
    <row r="397" spans="1:12" x14ac:dyDescent="0.2">
      <c r="A397" t="s">
        <v>137</v>
      </c>
      <c r="B397" s="3">
        <v>6</v>
      </c>
      <c r="C397" s="297">
        <v>43670</v>
      </c>
      <c r="D397" s="77"/>
      <c r="E397" s="77"/>
      <c r="F397" s="77"/>
      <c r="G397" s="175"/>
      <c r="H397" s="175"/>
      <c r="I397" s="107">
        <v>0.19</v>
      </c>
      <c r="J397" s="29">
        <v>0.36</v>
      </c>
      <c r="K397" s="340">
        <f t="shared" si="33"/>
        <v>1.8947368421052631</v>
      </c>
      <c r="L397" s="210" t="s">
        <v>317</v>
      </c>
    </row>
    <row r="398" spans="1:12" x14ac:dyDescent="0.2">
      <c r="A398" t="s">
        <v>137</v>
      </c>
      <c r="B398" s="3">
        <v>9.9</v>
      </c>
      <c r="C398" s="297">
        <v>43670</v>
      </c>
      <c r="D398" s="77"/>
      <c r="E398" s="77"/>
      <c r="F398" s="77"/>
      <c r="G398" s="175"/>
      <c r="H398" s="175"/>
      <c r="I398" s="107">
        <v>0.25</v>
      </c>
      <c r="J398" s="29">
        <v>0.47</v>
      </c>
      <c r="K398" s="340">
        <f t="shared" si="33"/>
        <v>1.88</v>
      </c>
      <c r="L398" s="210" t="s">
        <v>317</v>
      </c>
    </row>
    <row r="399" spans="1:12" x14ac:dyDescent="0.2">
      <c r="A399" s="15" t="s">
        <v>137</v>
      </c>
      <c r="B399" s="520">
        <v>0</v>
      </c>
      <c r="C399" s="62" t="s">
        <v>138</v>
      </c>
      <c r="D399" s="77">
        <v>8.4700000000000006</v>
      </c>
      <c r="E399" s="77">
        <v>8.7799999999999994</v>
      </c>
      <c r="F399" s="77">
        <v>25.5</v>
      </c>
      <c r="G399" s="175">
        <v>0.40899999999999997</v>
      </c>
      <c r="H399" s="175">
        <v>0.26600000000000001</v>
      </c>
      <c r="I399" s="107">
        <v>0.1</v>
      </c>
      <c r="J399" s="29">
        <v>0.16</v>
      </c>
      <c r="K399" s="340">
        <f t="shared" si="33"/>
        <v>1.5999999999999999</v>
      </c>
      <c r="L399" s="210" t="s">
        <v>317</v>
      </c>
    </row>
    <row r="400" spans="1:12" x14ac:dyDescent="0.2">
      <c r="A400" t="s">
        <v>137</v>
      </c>
      <c r="B400" s="3">
        <v>3</v>
      </c>
      <c r="C400" s="297">
        <v>43683</v>
      </c>
      <c r="D400" s="77"/>
      <c r="E400" s="77"/>
      <c r="F400" s="77"/>
      <c r="G400" s="175"/>
      <c r="H400" s="175"/>
      <c r="I400" s="107">
        <v>0.36</v>
      </c>
      <c r="J400" s="29">
        <v>0.33</v>
      </c>
      <c r="K400" s="340">
        <f t="shared" si="33"/>
        <v>0.91666666666666674</v>
      </c>
      <c r="L400" s="210" t="s">
        <v>317</v>
      </c>
    </row>
    <row r="401" spans="1:23" x14ac:dyDescent="0.2">
      <c r="A401" t="s">
        <v>137</v>
      </c>
      <c r="B401" s="3">
        <v>4.3</v>
      </c>
      <c r="C401" s="297">
        <v>43683</v>
      </c>
      <c r="D401" s="77"/>
      <c r="E401" s="77"/>
      <c r="F401" s="77"/>
      <c r="G401" s="175"/>
      <c r="H401" s="175"/>
      <c r="I401" s="107">
        <v>0.61</v>
      </c>
      <c r="J401" s="29">
        <v>0.67</v>
      </c>
      <c r="K401" s="340">
        <f t="shared" si="33"/>
        <v>1.098360655737705</v>
      </c>
      <c r="L401" s="210" t="s">
        <v>317</v>
      </c>
    </row>
    <row r="402" spans="1:23" x14ac:dyDescent="0.2">
      <c r="A402" s="15" t="s">
        <v>137</v>
      </c>
      <c r="B402" s="3">
        <v>6</v>
      </c>
      <c r="C402" s="297">
        <v>43683</v>
      </c>
      <c r="D402" s="77"/>
      <c r="E402" s="77"/>
      <c r="F402" s="77"/>
      <c r="G402" s="175"/>
      <c r="H402" s="175"/>
      <c r="I402" s="107">
        <v>0.31</v>
      </c>
      <c r="J402" s="29">
        <v>0.45</v>
      </c>
      <c r="K402" s="340">
        <f t="shared" si="33"/>
        <v>1.4516129032258065</v>
      </c>
      <c r="L402" s="210" t="s">
        <v>317</v>
      </c>
    </row>
    <row r="403" spans="1:23" x14ac:dyDescent="0.2">
      <c r="A403" t="s">
        <v>137</v>
      </c>
      <c r="B403" s="520">
        <v>9.6999999999999993</v>
      </c>
      <c r="C403" s="297">
        <v>43683</v>
      </c>
      <c r="D403" s="77"/>
      <c r="E403" s="77"/>
      <c r="F403" s="77"/>
      <c r="G403" s="175"/>
      <c r="H403" s="175"/>
      <c r="I403" s="107">
        <v>0.35</v>
      </c>
      <c r="J403" s="29">
        <v>0.65</v>
      </c>
      <c r="K403" s="340">
        <f t="shared" si="33"/>
        <v>1.8571428571428574</v>
      </c>
      <c r="L403" s="210" t="s">
        <v>317</v>
      </c>
    </row>
    <row r="404" spans="1:23" x14ac:dyDescent="0.2">
      <c r="A404"/>
      <c r="B404" s="520"/>
      <c r="C404" s="297"/>
      <c r="D404" s="77"/>
      <c r="E404" s="77"/>
      <c r="F404" s="77"/>
      <c r="G404" s="175"/>
      <c r="H404" s="175"/>
      <c r="I404" s="107"/>
      <c r="J404" s="29"/>
      <c r="K404" s="340"/>
      <c r="L404" s="210"/>
    </row>
    <row r="405" spans="1:23" x14ac:dyDescent="0.2">
      <c r="A405"/>
      <c r="B405" s="520"/>
      <c r="C405" s="297"/>
      <c r="D405" s="77"/>
      <c r="E405" s="77"/>
      <c r="F405" s="77"/>
      <c r="G405" s="175"/>
      <c r="H405" s="175"/>
      <c r="I405" s="107"/>
      <c r="J405" s="29"/>
      <c r="K405" s="304"/>
      <c r="L405" s="210"/>
    </row>
    <row r="406" spans="1:23" s="472" customFormat="1" x14ac:dyDescent="0.2">
      <c r="A406" s="220"/>
      <c r="B406" s="467"/>
      <c r="C406" s="468"/>
      <c r="D406" s="469"/>
      <c r="E406" s="469"/>
      <c r="F406" s="469"/>
      <c r="G406" s="470"/>
      <c r="H406" s="470"/>
      <c r="I406" s="469"/>
      <c r="J406" s="469"/>
      <c r="K406" s="471"/>
    </row>
    <row r="407" spans="1:23" x14ac:dyDescent="0.2">
      <c r="A407" s="15"/>
      <c r="B407" s="520"/>
      <c r="C407" s="297"/>
      <c r="D407" s="77"/>
      <c r="E407" s="77"/>
      <c r="F407" s="77"/>
      <c r="G407" s="175"/>
      <c r="H407" s="175"/>
      <c r="I407" s="107"/>
      <c r="J407" s="29"/>
      <c r="K407" s="304"/>
      <c r="L407" s="210"/>
      <c r="M407" s="210"/>
    </row>
    <row r="408" spans="1:23" x14ac:dyDescent="0.2">
      <c r="A408" s="15"/>
      <c r="B408" s="520"/>
      <c r="C408" s="297"/>
      <c r="D408" s="77"/>
      <c r="E408" s="77"/>
      <c r="F408" s="77"/>
      <c r="G408" s="175"/>
      <c r="H408" s="175"/>
      <c r="I408" s="107"/>
      <c r="J408" s="29"/>
      <c r="K408" s="304"/>
      <c r="L408" s="210"/>
      <c r="M408" s="210"/>
    </row>
    <row r="409" spans="1:23" x14ac:dyDescent="0.2">
      <c r="A409" s="210"/>
      <c r="B409" s="57">
        <v>0</v>
      </c>
      <c r="C409" s="56" t="s">
        <v>357</v>
      </c>
      <c r="D409" s="77">
        <v>8.49</v>
      </c>
      <c r="E409" s="77">
        <v>9.19</v>
      </c>
      <c r="F409" s="77">
        <v>25.8</v>
      </c>
      <c r="G409" s="175">
        <v>0.49230000000000002</v>
      </c>
      <c r="H409" s="175">
        <v>0.32</v>
      </c>
      <c r="I409" s="107">
        <v>0.02</v>
      </c>
      <c r="J409" s="29">
        <v>0.65</v>
      </c>
      <c r="K409" s="304">
        <f>J409/I409</f>
        <v>32.5</v>
      </c>
      <c r="L409" s="210" t="s">
        <v>314</v>
      </c>
      <c r="M409" s="210"/>
    </row>
    <row r="410" spans="1:23" x14ac:dyDescent="0.2">
      <c r="A410" s="208" t="s">
        <v>139</v>
      </c>
      <c r="B410" s="520">
        <v>3</v>
      </c>
      <c r="C410" s="297">
        <v>43292</v>
      </c>
      <c r="D410" s="77"/>
      <c r="E410" s="77"/>
      <c r="F410" s="77">
        <v>22.5</v>
      </c>
      <c r="G410" s="175">
        <v>0.50270000000000004</v>
      </c>
      <c r="H410" s="175">
        <v>0.32700000000000001</v>
      </c>
      <c r="I410" s="107">
        <v>0.1</v>
      </c>
      <c r="J410" s="29">
        <v>1.46</v>
      </c>
      <c r="K410" s="304">
        <f>J410/I410</f>
        <v>14.6</v>
      </c>
      <c r="L410" s="210" t="s">
        <v>314</v>
      </c>
      <c r="M410" s="210"/>
    </row>
    <row r="411" spans="1:23" x14ac:dyDescent="0.2">
      <c r="A411" s="208" t="s">
        <v>139</v>
      </c>
      <c r="B411" s="520">
        <v>6</v>
      </c>
      <c r="C411" s="297">
        <v>43292</v>
      </c>
      <c r="D411" s="77"/>
      <c r="E411" s="77"/>
      <c r="F411" s="77">
        <v>8.4</v>
      </c>
      <c r="G411" s="175">
        <v>0.51170000000000004</v>
      </c>
      <c r="H411" s="175">
        <v>0.33300000000000002</v>
      </c>
      <c r="I411" s="107">
        <v>0.05</v>
      </c>
      <c r="J411" s="29">
        <v>1.1299999999999999</v>
      </c>
      <c r="K411" s="304">
        <f>J411/I411</f>
        <v>22.599999999999998</v>
      </c>
      <c r="L411" s="210" t="s">
        <v>314</v>
      </c>
      <c r="M411" s="210"/>
      <c r="N411" s="520"/>
      <c r="O411" s="520"/>
      <c r="P411" s="520"/>
    </row>
    <row r="412" spans="1:23" x14ac:dyDescent="0.2">
      <c r="A412" s="208" t="s">
        <v>139</v>
      </c>
      <c r="B412" s="520">
        <v>9</v>
      </c>
      <c r="C412" s="297">
        <v>43292</v>
      </c>
      <c r="D412" s="77"/>
      <c r="E412" s="77"/>
      <c r="F412" s="77">
        <v>5.7</v>
      </c>
      <c r="G412" s="175">
        <v>0.52470000000000006</v>
      </c>
      <c r="H412" s="175">
        <v>0.34100000000000003</v>
      </c>
      <c r="I412" s="107">
        <v>0.05</v>
      </c>
      <c r="J412" s="29">
        <v>1.18</v>
      </c>
      <c r="K412" s="304">
        <f>J412/I412</f>
        <v>23.599999999999998</v>
      </c>
      <c r="L412" s="210" t="s">
        <v>314</v>
      </c>
      <c r="M412" s="210"/>
      <c r="N412" s="520"/>
      <c r="O412" s="520"/>
      <c r="P412" s="520"/>
    </row>
    <row r="413" spans="1:23" x14ac:dyDescent="0.2">
      <c r="A413" s="208" t="s">
        <v>139</v>
      </c>
      <c r="B413" s="520"/>
      <c r="C413" s="297"/>
      <c r="D413" s="77"/>
      <c r="E413" s="77"/>
      <c r="F413" s="77"/>
      <c r="G413" s="77"/>
      <c r="H413" s="77"/>
      <c r="I413" s="107"/>
      <c r="J413" s="29"/>
      <c r="K413" s="304"/>
      <c r="L413" s="210"/>
      <c r="M413" s="210"/>
      <c r="N413" s="520"/>
      <c r="O413" s="520"/>
      <c r="P413" s="520"/>
    </row>
    <row r="414" spans="1:23" x14ac:dyDescent="0.2">
      <c r="A414" s="208" t="s">
        <v>139</v>
      </c>
      <c r="B414" s="520"/>
      <c r="C414" s="297"/>
      <c r="D414" s="77"/>
      <c r="E414" s="77"/>
      <c r="F414" s="77"/>
      <c r="G414" s="77"/>
      <c r="H414" s="77"/>
      <c r="I414" s="107"/>
      <c r="J414" s="29"/>
      <c r="K414" s="304"/>
      <c r="L414" s="210"/>
      <c r="M414" s="210"/>
      <c r="N414" s="520"/>
      <c r="O414" s="520"/>
      <c r="P414" s="520"/>
    </row>
    <row r="415" spans="1:23" s="472" customFormat="1" x14ac:dyDescent="0.2">
      <c r="A415" s="472" t="s">
        <v>139</v>
      </c>
      <c r="B415" s="467"/>
      <c r="C415" s="468"/>
      <c r="D415" s="469"/>
      <c r="E415" s="469"/>
      <c r="F415" s="469"/>
      <c r="G415" s="469"/>
      <c r="H415" s="469"/>
      <c r="I415" s="469"/>
      <c r="J415" s="469"/>
      <c r="K415" s="471"/>
      <c r="N415" s="467"/>
      <c r="O415" s="467"/>
      <c r="P415" s="467"/>
      <c r="Q415" s="473"/>
      <c r="R415" s="474"/>
      <c r="S415" s="467"/>
      <c r="T415" s="467"/>
      <c r="U415" s="467"/>
      <c r="V415" s="467"/>
      <c r="W415" s="467"/>
    </row>
    <row r="416" spans="1:23" x14ac:dyDescent="0.2">
      <c r="A416" s="208" t="s">
        <v>139</v>
      </c>
      <c r="B416" s="377"/>
      <c r="C416" s="297"/>
      <c r="D416" s="20"/>
      <c r="E416" s="20"/>
      <c r="F416" s="20"/>
      <c r="G416" s="20"/>
      <c r="K416" s="6"/>
      <c r="L416" s="6"/>
      <c r="M416" s="210"/>
      <c r="Q416" s="3"/>
      <c r="R416" s="520"/>
      <c r="S416" s="520"/>
      <c r="T416" s="520"/>
      <c r="U416" s="520"/>
      <c r="V416" s="520"/>
      <c r="W416" s="520"/>
    </row>
    <row r="417" spans="1:29" x14ac:dyDescent="0.2">
      <c r="A417" s="208" t="s">
        <v>139</v>
      </c>
      <c r="B417" s="57">
        <v>0</v>
      </c>
      <c r="C417" s="401" t="s">
        <v>315</v>
      </c>
      <c r="D417" s="77">
        <v>8.7799999999999994</v>
      </c>
      <c r="E417" s="16">
        <v>8.7799999999999994</v>
      </c>
      <c r="F417" s="16">
        <v>21</v>
      </c>
      <c r="G417" s="18">
        <v>0.41599999999999998</v>
      </c>
      <c r="H417" s="18">
        <v>0.27</v>
      </c>
      <c r="I417" s="358">
        <v>1E-3</v>
      </c>
      <c r="J417" s="29">
        <v>0.55000000000000004</v>
      </c>
      <c r="K417" s="239"/>
      <c r="L417" s="208" t="s">
        <v>314</v>
      </c>
      <c r="M417" s="249" t="s">
        <v>356</v>
      </c>
      <c r="Q417" s="3"/>
      <c r="R417" s="520"/>
      <c r="S417" s="520"/>
      <c r="T417" s="520"/>
      <c r="U417" s="520"/>
      <c r="V417" s="520"/>
      <c r="W417" s="520"/>
    </row>
    <row r="418" spans="1:29" x14ac:dyDescent="0.2">
      <c r="A418" s="208" t="s">
        <v>139</v>
      </c>
      <c r="B418" s="520">
        <v>1.5</v>
      </c>
      <c r="C418" s="297">
        <v>42913</v>
      </c>
      <c r="D418" s="77"/>
      <c r="E418" s="77"/>
      <c r="F418" s="77"/>
      <c r="G418" s="175">
        <v>0.41599999999999998</v>
      </c>
      <c r="H418" s="175">
        <v>0.27</v>
      </c>
      <c r="I418" s="107">
        <v>0.02</v>
      </c>
      <c r="J418" s="29">
        <v>0.67</v>
      </c>
      <c r="K418" s="304">
        <f t="shared" ref="K418:K423" si="34">J418/I418</f>
        <v>33.5</v>
      </c>
      <c r="L418" s="210" t="s">
        <v>314</v>
      </c>
      <c r="M418" s="210"/>
      <c r="Q418" s="3"/>
      <c r="R418" s="520"/>
      <c r="S418" s="520"/>
      <c r="T418" s="520"/>
      <c r="U418" s="520"/>
      <c r="V418" s="520"/>
      <c r="W418" s="520"/>
      <c r="X418" s="520"/>
      <c r="Y418" s="520"/>
    </row>
    <row r="419" spans="1:29" x14ac:dyDescent="0.2">
      <c r="A419" s="208" t="s">
        <v>139</v>
      </c>
      <c r="B419" s="520">
        <v>5</v>
      </c>
      <c r="C419" s="297">
        <v>42913</v>
      </c>
      <c r="D419" s="77"/>
      <c r="E419" s="77"/>
      <c r="F419" s="77"/>
      <c r="G419" s="175">
        <v>0.45900000000000002</v>
      </c>
      <c r="H419" s="175">
        <v>0.29799999999999999</v>
      </c>
      <c r="I419" s="107">
        <v>0.02</v>
      </c>
      <c r="J419" s="29">
        <v>0.59</v>
      </c>
      <c r="K419" s="304">
        <f t="shared" si="34"/>
        <v>29.499999999999996</v>
      </c>
      <c r="L419" s="210" t="s">
        <v>314</v>
      </c>
      <c r="M419" s="210"/>
      <c r="Q419" s="3"/>
      <c r="R419" s="520"/>
      <c r="S419" s="520"/>
      <c r="T419" s="520"/>
      <c r="U419" s="520"/>
      <c r="V419" s="520"/>
      <c r="W419" s="520"/>
      <c r="X419" s="520"/>
      <c r="Y419" s="520"/>
    </row>
    <row r="420" spans="1:29" x14ac:dyDescent="0.2">
      <c r="A420" s="208" t="s">
        <v>139</v>
      </c>
      <c r="B420" s="520">
        <v>7</v>
      </c>
      <c r="C420" s="297">
        <v>42913</v>
      </c>
      <c r="D420" s="77"/>
      <c r="E420" s="77"/>
      <c r="F420" s="77"/>
      <c r="G420" s="175">
        <v>0.46300000000000002</v>
      </c>
      <c r="H420" s="175">
        <v>0.30099999999999999</v>
      </c>
      <c r="I420" s="107">
        <v>1.97</v>
      </c>
      <c r="J420" s="29">
        <v>1.01</v>
      </c>
      <c r="K420" s="340">
        <f t="shared" si="34"/>
        <v>0.51269035532994922</v>
      </c>
      <c r="L420" s="210" t="s">
        <v>317</v>
      </c>
      <c r="M420" s="210"/>
      <c r="Q420" s="3"/>
      <c r="R420" s="520"/>
      <c r="S420" s="520"/>
      <c r="T420" s="520"/>
      <c r="U420" s="520"/>
      <c r="V420" s="520"/>
      <c r="W420" s="520"/>
      <c r="X420" s="520"/>
      <c r="Y420" s="520"/>
    </row>
    <row r="421" spans="1:29" x14ac:dyDescent="0.2">
      <c r="A421" s="208" t="s">
        <v>139</v>
      </c>
      <c r="B421" s="520">
        <v>8</v>
      </c>
      <c r="C421" s="297">
        <v>42913</v>
      </c>
      <c r="D421" s="77"/>
      <c r="E421" s="77"/>
      <c r="F421" s="77"/>
      <c r="G421" s="175"/>
      <c r="H421" s="175"/>
      <c r="I421" s="107">
        <v>24</v>
      </c>
      <c r="J421" s="29">
        <v>3</v>
      </c>
      <c r="K421" s="340">
        <f t="shared" si="34"/>
        <v>0.125</v>
      </c>
      <c r="L421" s="210" t="s">
        <v>317</v>
      </c>
      <c r="M421" s="210"/>
      <c r="Q421" s="3"/>
      <c r="R421" s="520"/>
      <c r="S421" s="520"/>
      <c r="T421" s="520"/>
      <c r="U421" s="520"/>
      <c r="V421" s="520"/>
      <c r="W421" s="520"/>
      <c r="X421" s="520"/>
      <c r="Y421" s="520"/>
      <c r="Z421" s="55"/>
      <c r="AA421" s="55"/>
      <c r="AB421" s="55"/>
      <c r="AC421" s="55"/>
    </row>
    <row r="422" spans="1:29" x14ac:dyDescent="0.2">
      <c r="A422" s="208" t="s">
        <v>139</v>
      </c>
      <c r="B422" s="520">
        <v>8.8000000000000007</v>
      </c>
      <c r="C422" s="297">
        <v>42913</v>
      </c>
      <c r="D422" s="77"/>
      <c r="E422" s="77"/>
      <c r="F422" s="77"/>
      <c r="G422" s="175">
        <v>0.47299999999999998</v>
      </c>
      <c r="H422" s="175">
        <v>0.30499999999999999</v>
      </c>
      <c r="I422" s="107">
        <v>17.14</v>
      </c>
      <c r="J422" s="29">
        <v>2.0299999999999998</v>
      </c>
      <c r="K422" s="340">
        <f t="shared" si="34"/>
        <v>0.11843640606767793</v>
      </c>
      <c r="L422" s="210" t="s">
        <v>317</v>
      </c>
      <c r="M422" s="210"/>
      <c r="Q422" s="3"/>
      <c r="R422" s="520"/>
      <c r="S422" s="520"/>
      <c r="T422" s="520"/>
      <c r="U422" s="520"/>
      <c r="V422" s="520"/>
      <c r="W422" s="520"/>
      <c r="X422" s="520"/>
      <c r="Y422" s="520"/>
      <c r="Z422" s="55"/>
      <c r="AA422" s="55"/>
      <c r="AB422" s="55"/>
      <c r="AC422" s="55"/>
    </row>
    <row r="423" spans="1:29" x14ac:dyDescent="0.2">
      <c r="A423" s="208" t="s">
        <v>139</v>
      </c>
      <c r="B423" s="57">
        <v>0</v>
      </c>
      <c r="C423" s="297" t="s">
        <v>315</v>
      </c>
      <c r="D423" s="77">
        <v>8.89</v>
      </c>
      <c r="E423" s="77">
        <v>10.44</v>
      </c>
      <c r="F423" s="77">
        <v>23.8</v>
      </c>
      <c r="G423" s="20"/>
      <c r="I423" s="107">
        <v>7.0000000000000007E-2</v>
      </c>
      <c r="J423" s="29">
        <v>1.33</v>
      </c>
      <c r="K423" s="239">
        <f t="shared" si="34"/>
        <v>19</v>
      </c>
      <c r="L423" s="208" t="s">
        <v>314</v>
      </c>
      <c r="M423" s="210"/>
      <c r="Q423" s="3"/>
      <c r="R423" s="520"/>
      <c r="S423" s="520"/>
      <c r="T423" s="520"/>
      <c r="U423" s="520"/>
      <c r="V423" s="520"/>
      <c r="W423" s="520"/>
      <c r="X423" s="520"/>
      <c r="Y423" s="520"/>
      <c r="Z423" s="55"/>
      <c r="AA423" s="55"/>
      <c r="AB423" s="55"/>
      <c r="AC423" s="55"/>
    </row>
    <row r="424" spans="1:29" x14ac:dyDescent="0.2">
      <c r="A424" s="208" t="s">
        <v>139</v>
      </c>
      <c r="B424" s="520">
        <v>4.5</v>
      </c>
      <c r="C424" s="297">
        <v>42926</v>
      </c>
      <c r="D424" s="77"/>
      <c r="E424" s="77"/>
      <c r="F424" s="77"/>
      <c r="G424" s="20"/>
      <c r="I424" s="107">
        <v>0.12</v>
      </c>
      <c r="J424" s="29">
        <v>1.7</v>
      </c>
      <c r="K424" s="304">
        <f t="shared" ref="K424:K435" si="35">J424/I424</f>
        <v>14.166666666666666</v>
      </c>
      <c r="L424" s="210" t="s">
        <v>314</v>
      </c>
      <c r="M424" s="210"/>
      <c r="Q424" s="3"/>
      <c r="R424" s="520"/>
      <c r="S424" s="520"/>
      <c r="T424" s="520"/>
      <c r="U424" s="520"/>
      <c r="V424" s="520"/>
      <c r="W424" s="520"/>
    </row>
    <row r="425" spans="1:29" x14ac:dyDescent="0.2">
      <c r="A425" s="208" t="s">
        <v>139</v>
      </c>
      <c r="B425" s="520">
        <v>6</v>
      </c>
      <c r="C425" s="297">
        <v>42926</v>
      </c>
      <c r="D425" s="77"/>
      <c r="E425" s="77"/>
      <c r="F425" s="77"/>
      <c r="G425" s="20"/>
      <c r="I425" s="107">
        <v>0.22</v>
      </c>
      <c r="J425" s="29">
        <v>1.03</v>
      </c>
      <c r="K425" s="304">
        <f t="shared" si="35"/>
        <v>4.6818181818181817</v>
      </c>
      <c r="L425" s="210" t="s">
        <v>314</v>
      </c>
      <c r="M425" s="210"/>
      <c r="Q425" s="3"/>
      <c r="R425" s="56"/>
      <c r="S425" s="520"/>
      <c r="T425" s="520"/>
      <c r="U425" s="520"/>
      <c r="V425" s="520"/>
      <c r="W425" s="520"/>
    </row>
    <row r="426" spans="1:29" x14ac:dyDescent="0.2">
      <c r="A426" s="208" t="s">
        <v>139</v>
      </c>
      <c r="B426" s="520">
        <v>7</v>
      </c>
      <c r="C426" s="297">
        <v>42926</v>
      </c>
      <c r="D426" s="77"/>
      <c r="E426" s="77"/>
      <c r="F426" s="77"/>
      <c r="G426" s="20"/>
      <c r="I426" s="107">
        <v>1.27</v>
      </c>
      <c r="J426" s="29">
        <v>1.1100000000000001</v>
      </c>
      <c r="K426" s="340">
        <f t="shared" si="35"/>
        <v>0.87401574803149618</v>
      </c>
      <c r="L426" s="210" t="s">
        <v>317</v>
      </c>
      <c r="M426" s="210"/>
      <c r="Q426" s="3"/>
      <c r="R426" s="59"/>
      <c r="S426" s="520"/>
      <c r="T426" s="520"/>
      <c r="U426" s="520"/>
      <c r="V426" s="520"/>
      <c r="W426" s="520"/>
    </row>
    <row r="427" spans="1:29" x14ac:dyDescent="0.2">
      <c r="A427" s="208" t="s">
        <v>139</v>
      </c>
      <c r="B427" s="520">
        <v>8.8000000000000007</v>
      </c>
      <c r="C427" s="297">
        <v>42926</v>
      </c>
      <c r="D427" s="77"/>
      <c r="E427" s="77"/>
      <c r="F427" s="77"/>
      <c r="G427" s="175"/>
      <c r="H427" s="163"/>
      <c r="I427" s="107">
        <v>24.23</v>
      </c>
      <c r="J427" s="29">
        <v>2.89</v>
      </c>
      <c r="K427" s="340">
        <f t="shared" si="35"/>
        <v>0.11927362773421379</v>
      </c>
      <c r="L427" s="210" t="s">
        <v>317</v>
      </c>
      <c r="M427" s="210"/>
      <c r="Q427" s="3"/>
      <c r="R427" s="59"/>
      <c r="S427" s="520"/>
      <c r="T427" s="520"/>
      <c r="U427" s="520"/>
      <c r="V427" s="520"/>
      <c r="W427" s="520"/>
    </row>
    <row r="428" spans="1:29" x14ac:dyDescent="0.2">
      <c r="A428" s="208" t="s">
        <v>139</v>
      </c>
      <c r="B428" s="57">
        <v>0</v>
      </c>
      <c r="C428" s="297" t="s">
        <v>315</v>
      </c>
      <c r="D428" s="77">
        <v>8.8800000000000008</v>
      </c>
      <c r="E428" s="77">
        <v>11.68</v>
      </c>
      <c r="F428" s="77">
        <v>25</v>
      </c>
      <c r="G428" s="20"/>
      <c r="I428" s="107">
        <v>0.05</v>
      </c>
      <c r="J428" s="29">
        <v>0.61</v>
      </c>
      <c r="K428" s="239">
        <f t="shared" si="35"/>
        <v>12.2</v>
      </c>
      <c r="L428" s="208" t="s">
        <v>314</v>
      </c>
      <c r="M428" s="210"/>
      <c r="Q428" s="3"/>
      <c r="R428" s="520"/>
      <c r="S428" s="520"/>
      <c r="T428" s="520"/>
      <c r="U428" s="520"/>
      <c r="V428" s="520"/>
      <c r="W428" s="520"/>
    </row>
    <row r="429" spans="1:29" x14ac:dyDescent="0.2">
      <c r="A429" s="208" t="s">
        <v>139</v>
      </c>
      <c r="B429" s="57">
        <v>2</v>
      </c>
      <c r="C429" s="297">
        <v>42941</v>
      </c>
      <c r="D429" s="77"/>
      <c r="E429" s="77"/>
      <c r="F429" s="77"/>
      <c r="G429" s="77"/>
      <c r="H429" s="77"/>
      <c r="I429" s="107">
        <v>0.11</v>
      </c>
      <c r="J429" s="29">
        <v>1.0900000000000001</v>
      </c>
      <c r="K429" s="304">
        <f t="shared" si="35"/>
        <v>9.9090909090909101</v>
      </c>
      <c r="L429" s="210" t="s">
        <v>314</v>
      </c>
      <c r="M429" s="210"/>
      <c r="Q429" s="3"/>
      <c r="R429" s="520"/>
      <c r="S429" s="520"/>
      <c r="T429" s="520"/>
      <c r="U429" s="520"/>
      <c r="V429" s="520"/>
      <c r="W429" s="520"/>
    </row>
    <row r="430" spans="1:29" x14ac:dyDescent="0.2">
      <c r="A430" s="15" t="s">
        <v>139</v>
      </c>
      <c r="B430" s="57">
        <v>3</v>
      </c>
      <c r="C430" s="297">
        <v>42941</v>
      </c>
      <c r="D430" s="77"/>
      <c r="E430" s="77"/>
      <c r="F430" s="77"/>
      <c r="G430" s="77"/>
      <c r="H430" s="77"/>
      <c r="I430" s="107">
        <v>0.55000000000000004</v>
      </c>
      <c r="J430" s="29">
        <v>2.37</v>
      </c>
      <c r="K430" s="304">
        <f t="shared" si="35"/>
        <v>4.3090909090909086</v>
      </c>
      <c r="L430" s="210" t="s">
        <v>314</v>
      </c>
      <c r="M430" s="210"/>
      <c r="Q430" s="3"/>
      <c r="R430" s="520"/>
      <c r="S430" s="520"/>
      <c r="T430" s="520"/>
      <c r="U430" s="520"/>
      <c r="V430" s="520"/>
      <c r="W430" s="520"/>
    </row>
    <row r="431" spans="1:29" x14ac:dyDescent="0.2">
      <c r="A431" s="15" t="s">
        <v>139</v>
      </c>
      <c r="B431" s="57">
        <v>4</v>
      </c>
      <c r="C431" s="297">
        <v>42941</v>
      </c>
      <c r="D431" s="77">
        <v>8.92</v>
      </c>
      <c r="E431" s="77">
        <v>13.67</v>
      </c>
      <c r="F431" s="77">
        <v>22.2</v>
      </c>
      <c r="G431" s="77"/>
      <c r="H431" s="77"/>
      <c r="I431" s="107">
        <v>17.53</v>
      </c>
      <c r="J431" s="29">
        <v>5.25</v>
      </c>
      <c r="K431" s="340">
        <f t="shared" si="35"/>
        <v>0.29948659440958353</v>
      </c>
      <c r="L431" s="210" t="s">
        <v>317</v>
      </c>
      <c r="M431" s="210"/>
      <c r="Q431" s="3"/>
      <c r="R431" s="520"/>
      <c r="S431" s="520"/>
      <c r="T431" s="520"/>
      <c r="U431" s="520"/>
      <c r="V431" s="520"/>
      <c r="W431" s="520"/>
    </row>
    <row r="432" spans="1:29" x14ac:dyDescent="0.2">
      <c r="A432" s="15" t="s">
        <v>139</v>
      </c>
      <c r="B432" s="520">
        <v>5</v>
      </c>
      <c r="C432" s="297">
        <v>42941</v>
      </c>
      <c r="D432" s="77"/>
      <c r="E432" s="77"/>
      <c r="F432" s="77"/>
      <c r="G432" s="77"/>
      <c r="H432" s="77"/>
      <c r="I432" s="107">
        <v>6.73</v>
      </c>
      <c r="J432" s="29">
        <v>4.04</v>
      </c>
      <c r="K432" s="340">
        <f t="shared" si="35"/>
        <v>0.600297176820208</v>
      </c>
      <c r="L432" s="210" t="s">
        <v>317</v>
      </c>
      <c r="M432" s="210"/>
      <c r="Q432" s="3"/>
      <c r="R432" s="520"/>
      <c r="S432" s="520"/>
      <c r="T432" s="520"/>
      <c r="U432" s="520"/>
      <c r="V432" s="520"/>
      <c r="W432" s="520"/>
    </row>
    <row r="433" spans="1:32" x14ac:dyDescent="0.2">
      <c r="A433" s="15" t="s">
        <v>139</v>
      </c>
      <c r="B433" s="520">
        <v>6.5</v>
      </c>
      <c r="C433" s="297">
        <v>42941</v>
      </c>
      <c r="D433" s="77">
        <v>8.51</v>
      </c>
      <c r="E433" s="77">
        <v>14.14</v>
      </c>
      <c r="F433" s="77">
        <v>14.1</v>
      </c>
      <c r="G433" s="77"/>
      <c r="H433" s="77"/>
      <c r="I433" s="107">
        <v>7.93</v>
      </c>
      <c r="J433" s="29">
        <v>2.57</v>
      </c>
      <c r="K433" s="340">
        <f t="shared" si="35"/>
        <v>0.32408575031525849</v>
      </c>
      <c r="L433" s="210" t="s">
        <v>317</v>
      </c>
      <c r="M433" s="210"/>
      <c r="Q433" s="3"/>
      <c r="R433" s="520"/>
      <c r="S433" s="520"/>
      <c r="T433" s="520"/>
      <c r="U433" s="520"/>
      <c r="V433" s="520"/>
      <c r="W433" s="520"/>
    </row>
    <row r="434" spans="1:32" x14ac:dyDescent="0.2">
      <c r="A434" s="15" t="s">
        <v>139</v>
      </c>
      <c r="B434" s="520">
        <v>8</v>
      </c>
      <c r="C434" s="297">
        <v>42941</v>
      </c>
      <c r="D434" s="77"/>
      <c r="E434" s="77"/>
      <c r="F434" s="77"/>
      <c r="G434" s="77"/>
      <c r="H434" s="77"/>
      <c r="I434" s="107">
        <v>2.46</v>
      </c>
      <c r="J434" s="29">
        <v>1.34</v>
      </c>
      <c r="K434" s="340">
        <f t="shared" si="35"/>
        <v>0.54471544715447162</v>
      </c>
      <c r="L434" s="210" t="s">
        <v>317</v>
      </c>
      <c r="M434" s="210"/>
      <c r="O434" s="3"/>
      <c r="Q434" s="3"/>
      <c r="R434" s="520"/>
      <c r="S434" s="520"/>
      <c r="T434" s="520"/>
      <c r="U434" s="520"/>
      <c r="V434" s="520"/>
      <c r="W434" s="520"/>
    </row>
    <row r="435" spans="1:32" x14ac:dyDescent="0.2">
      <c r="A435" s="15" t="s">
        <v>139</v>
      </c>
      <c r="B435" s="520">
        <v>9.3000000000000007</v>
      </c>
      <c r="C435" s="297">
        <v>42941</v>
      </c>
      <c r="D435" s="77"/>
      <c r="E435" s="77"/>
      <c r="F435" s="77"/>
      <c r="G435" s="77"/>
      <c r="H435" s="77"/>
      <c r="I435" s="107">
        <v>2.2599999999999998</v>
      </c>
      <c r="J435" s="29">
        <v>0.97</v>
      </c>
      <c r="K435" s="340">
        <f t="shared" si="35"/>
        <v>0.42920353982300885</v>
      </c>
      <c r="L435" s="210" t="s">
        <v>317</v>
      </c>
      <c r="O435" s="3"/>
      <c r="Q435" s="3"/>
      <c r="R435" s="520"/>
      <c r="S435" s="520"/>
      <c r="T435" s="520"/>
      <c r="U435" s="520"/>
      <c r="V435" s="520"/>
      <c r="W435" s="520"/>
    </row>
    <row r="436" spans="1:32" x14ac:dyDescent="0.2">
      <c r="A436" s="15" t="s">
        <v>139</v>
      </c>
      <c r="B436" s="520">
        <v>18.3</v>
      </c>
      <c r="C436" s="297">
        <v>42941</v>
      </c>
      <c r="D436" s="20">
        <v>7.92</v>
      </c>
      <c r="E436" s="20">
        <v>6.88</v>
      </c>
      <c r="F436" s="20">
        <v>14.1</v>
      </c>
      <c r="G436" s="77"/>
      <c r="H436" s="77"/>
      <c r="I436" s="107"/>
      <c r="J436" s="29"/>
      <c r="K436" s="77"/>
      <c r="L436" s="77"/>
      <c r="O436" s="3"/>
      <c r="Q436" s="3"/>
      <c r="R436" s="520"/>
      <c r="S436" s="520"/>
      <c r="T436" s="520"/>
      <c r="U436" s="520"/>
      <c r="V436" s="520"/>
      <c r="W436" s="520"/>
    </row>
    <row r="437" spans="1:32" x14ac:dyDescent="0.2">
      <c r="A437" s="15" t="s">
        <v>139</v>
      </c>
      <c r="B437" s="57">
        <v>0</v>
      </c>
      <c r="C437" s="297" t="s">
        <v>315</v>
      </c>
      <c r="D437" s="3">
        <v>8.83</v>
      </c>
      <c r="E437" s="3">
        <v>9.33</v>
      </c>
      <c r="F437" s="3">
        <v>25.5</v>
      </c>
      <c r="G437" s="3">
        <v>0.41599999999999998</v>
      </c>
      <c r="H437" s="175">
        <v>0.27</v>
      </c>
      <c r="I437" s="358">
        <v>1E-3</v>
      </c>
      <c r="J437" s="338">
        <v>0.25</v>
      </c>
      <c r="K437" s="342" t="s">
        <v>316</v>
      </c>
      <c r="L437" s="208" t="s">
        <v>314</v>
      </c>
      <c r="M437" s="249" t="s">
        <v>356</v>
      </c>
      <c r="O437" s="3"/>
      <c r="Q437" s="55"/>
      <c r="R437" s="55"/>
      <c r="S437" s="55"/>
      <c r="T437" s="55"/>
      <c r="U437" s="55"/>
      <c r="V437" s="55"/>
      <c r="W437" s="55"/>
    </row>
    <row r="438" spans="1:32" x14ac:dyDescent="0.2">
      <c r="A438" s="15" t="s">
        <v>139</v>
      </c>
      <c r="B438" s="57">
        <v>2.5</v>
      </c>
      <c r="C438" s="297">
        <v>42948</v>
      </c>
      <c r="D438" s="77"/>
      <c r="E438" s="77"/>
      <c r="F438" s="77"/>
      <c r="G438" s="77"/>
      <c r="H438" s="77"/>
      <c r="I438" s="337">
        <v>0.02</v>
      </c>
      <c r="J438" s="338">
        <v>0.77</v>
      </c>
      <c r="K438" s="304">
        <f>J438/I438</f>
        <v>38.5</v>
      </c>
      <c r="L438" s="210" t="s">
        <v>314</v>
      </c>
    </row>
    <row r="439" spans="1:32" x14ac:dyDescent="0.2">
      <c r="A439" s="15" t="s">
        <v>139</v>
      </c>
      <c r="B439" s="57">
        <v>5</v>
      </c>
      <c r="C439" s="297">
        <v>42948</v>
      </c>
      <c r="D439" s="77"/>
      <c r="E439" s="77"/>
      <c r="F439" s="77"/>
      <c r="G439" s="77"/>
      <c r="H439" s="77"/>
      <c r="I439" s="337">
        <v>0.23</v>
      </c>
      <c r="J439" s="338">
        <v>1.73</v>
      </c>
      <c r="K439" s="304">
        <f>J439/I439</f>
        <v>7.5217391304347823</v>
      </c>
      <c r="L439" s="210" t="s">
        <v>314</v>
      </c>
    </row>
    <row r="440" spans="1:32" x14ac:dyDescent="0.2">
      <c r="A440" s="15" t="s">
        <v>139</v>
      </c>
      <c r="B440" s="520">
        <v>7</v>
      </c>
      <c r="C440" s="297">
        <v>42948</v>
      </c>
      <c r="D440" s="20">
        <v>8.75</v>
      </c>
      <c r="E440" s="20">
        <v>12.81</v>
      </c>
      <c r="F440" s="20">
        <v>19.8</v>
      </c>
      <c r="G440" s="20"/>
      <c r="I440" s="337">
        <v>26.89</v>
      </c>
      <c r="J440" s="338">
        <v>3.71</v>
      </c>
      <c r="K440" s="340">
        <f>J440/I440</f>
        <v>0.13796950539233915</v>
      </c>
      <c r="L440" s="210" t="s">
        <v>317</v>
      </c>
      <c r="X440" s="520"/>
      <c r="Y440" s="520"/>
      <c r="Z440" s="55"/>
      <c r="AA440" s="55"/>
      <c r="AB440" s="55"/>
      <c r="AC440" s="55"/>
    </row>
    <row r="441" spans="1:32" x14ac:dyDescent="0.2">
      <c r="A441" s="15" t="s">
        <v>139</v>
      </c>
      <c r="B441" s="520">
        <v>8</v>
      </c>
      <c r="C441" s="297">
        <v>42948</v>
      </c>
      <c r="D441" s="77"/>
      <c r="E441" s="77"/>
      <c r="F441" s="77"/>
      <c r="G441" s="77"/>
      <c r="H441" s="77"/>
      <c r="I441" s="337">
        <v>7.66</v>
      </c>
      <c r="J441" s="338">
        <v>2.04</v>
      </c>
      <c r="K441" s="340">
        <f>J441/I441</f>
        <v>0.26631853785900783</v>
      </c>
      <c r="L441" s="210" t="s">
        <v>317</v>
      </c>
      <c r="X441" s="520"/>
      <c r="Y441" s="520"/>
      <c r="Z441" s="55"/>
      <c r="AA441" s="55"/>
      <c r="AB441" s="55"/>
      <c r="AC441" s="55"/>
    </row>
    <row r="442" spans="1:32" x14ac:dyDescent="0.2">
      <c r="A442" s="15" t="s">
        <v>139</v>
      </c>
      <c r="B442" s="520">
        <v>12.5</v>
      </c>
      <c r="C442" s="297">
        <v>42948</v>
      </c>
      <c r="D442" s="77"/>
      <c r="E442" s="77"/>
      <c r="F442" s="77"/>
      <c r="G442" s="77"/>
      <c r="H442" s="77"/>
      <c r="I442" s="107"/>
      <c r="J442" s="29"/>
      <c r="K442" s="77"/>
      <c r="L442" s="77"/>
      <c r="X442" s="520"/>
      <c r="Y442" s="520"/>
      <c r="Z442" s="55"/>
      <c r="AA442" s="55"/>
      <c r="AB442" s="55"/>
      <c r="AC442" s="55"/>
    </row>
    <row r="443" spans="1:32" x14ac:dyDescent="0.2">
      <c r="A443" s="15" t="s">
        <v>139</v>
      </c>
      <c r="B443" s="520">
        <v>64</v>
      </c>
      <c r="C443" s="297">
        <v>42948</v>
      </c>
      <c r="D443" s="20">
        <v>7.82</v>
      </c>
      <c r="E443" s="20">
        <v>6.01</v>
      </c>
      <c r="F443" s="20">
        <v>13.4</v>
      </c>
      <c r="G443" s="77"/>
      <c r="H443" s="77"/>
      <c r="I443" s="107"/>
      <c r="J443" s="29"/>
      <c r="K443" s="77"/>
      <c r="L443" s="475" t="s">
        <v>358</v>
      </c>
      <c r="X443"/>
      <c r="Y443"/>
      <c r="Z443"/>
      <c r="AA443"/>
      <c r="AB443"/>
      <c r="AC443"/>
      <c r="AD443"/>
      <c r="AE443"/>
      <c r="AF443"/>
    </row>
    <row r="444" spans="1:32" x14ac:dyDescent="0.2">
      <c r="A444" s="15" t="s">
        <v>139</v>
      </c>
      <c r="B444" s="57">
        <v>0</v>
      </c>
      <c r="C444" s="297" t="s">
        <v>315</v>
      </c>
      <c r="D444" s="3">
        <v>8.82</v>
      </c>
      <c r="E444" s="3">
        <v>9.91</v>
      </c>
      <c r="F444" s="3">
        <v>23.6</v>
      </c>
      <c r="G444" s="370"/>
      <c r="H444" s="370"/>
      <c r="I444" s="337">
        <v>0.02</v>
      </c>
      <c r="J444" s="338">
        <v>0.25</v>
      </c>
      <c r="K444" s="304">
        <f t="shared" ref="K444:K494" si="36">J444/I444</f>
        <v>12.5</v>
      </c>
      <c r="L444" s="210" t="s">
        <v>314</v>
      </c>
      <c r="X444"/>
      <c r="Y444"/>
      <c r="Z444"/>
      <c r="AA444"/>
      <c r="AB444"/>
      <c r="AC444"/>
      <c r="AD444"/>
      <c r="AE444"/>
      <c r="AF444"/>
    </row>
    <row r="445" spans="1:32" x14ac:dyDescent="0.2">
      <c r="A445" s="15" t="s">
        <v>139</v>
      </c>
      <c r="B445" s="520">
        <v>2.5</v>
      </c>
      <c r="C445" s="297">
        <v>42961</v>
      </c>
      <c r="I445" s="337">
        <v>0.19</v>
      </c>
      <c r="J445" s="338">
        <v>0.57999999999999996</v>
      </c>
      <c r="K445" s="340">
        <f t="shared" si="36"/>
        <v>3.0526315789473681</v>
      </c>
      <c r="L445" s="210" t="s">
        <v>317</v>
      </c>
      <c r="X445"/>
      <c r="Y445"/>
      <c r="Z445"/>
      <c r="AA445"/>
      <c r="AB445"/>
      <c r="AC445"/>
      <c r="AD445"/>
      <c r="AE445"/>
      <c r="AF445"/>
    </row>
    <row r="446" spans="1:32" x14ac:dyDescent="0.2">
      <c r="A446" s="15" t="s">
        <v>139</v>
      </c>
      <c r="B446" s="520">
        <v>5</v>
      </c>
      <c r="C446" s="297">
        <v>42961</v>
      </c>
      <c r="I446" s="337">
        <v>0.97</v>
      </c>
      <c r="J446" s="338">
        <v>0.82</v>
      </c>
      <c r="K446" s="340">
        <f t="shared" si="36"/>
        <v>0.84536082474226804</v>
      </c>
      <c r="L446" s="210" t="s">
        <v>317</v>
      </c>
      <c r="X446"/>
      <c r="Y446"/>
      <c r="Z446"/>
      <c r="AA446"/>
      <c r="AB446"/>
      <c r="AC446"/>
      <c r="AD446"/>
      <c r="AE446"/>
      <c r="AF446"/>
    </row>
    <row r="447" spans="1:32" x14ac:dyDescent="0.2">
      <c r="A447" s="15" t="s">
        <v>139</v>
      </c>
      <c r="B447" s="520">
        <v>6</v>
      </c>
      <c r="C447" s="297">
        <v>42961</v>
      </c>
      <c r="I447" s="337">
        <v>1.45</v>
      </c>
      <c r="J447" s="338">
        <v>0.92</v>
      </c>
      <c r="K447" s="340">
        <f t="shared" si="36"/>
        <v>0.6344827586206897</v>
      </c>
      <c r="L447" s="210" t="s">
        <v>317</v>
      </c>
      <c r="X447"/>
      <c r="Y447"/>
      <c r="Z447"/>
      <c r="AA447"/>
      <c r="AB447"/>
      <c r="AC447"/>
      <c r="AD447"/>
      <c r="AE447"/>
      <c r="AF447"/>
    </row>
    <row r="448" spans="1:32" x14ac:dyDescent="0.2">
      <c r="A448" s="15" t="s">
        <v>139</v>
      </c>
      <c r="B448" s="520">
        <v>8</v>
      </c>
      <c r="C448" s="297">
        <v>42961</v>
      </c>
      <c r="I448" s="337">
        <v>15.74</v>
      </c>
      <c r="J448" s="338">
        <v>1.82</v>
      </c>
      <c r="K448" s="340">
        <f t="shared" si="36"/>
        <v>0.1156289707750953</v>
      </c>
      <c r="L448" s="210" t="s">
        <v>317</v>
      </c>
      <c r="X448"/>
      <c r="Y448"/>
      <c r="Z448"/>
      <c r="AA448"/>
      <c r="AB448"/>
      <c r="AC448"/>
      <c r="AD448"/>
      <c r="AE448"/>
      <c r="AF448"/>
    </row>
    <row r="449" spans="1:12" x14ac:dyDescent="0.2">
      <c r="A449" s="15" t="s">
        <v>139</v>
      </c>
      <c r="B449" s="520">
        <v>8.8000000000000007</v>
      </c>
      <c r="C449" s="297">
        <v>42961</v>
      </c>
      <c r="I449" s="337">
        <v>11.33</v>
      </c>
      <c r="J449" s="338">
        <v>1.45</v>
      </c>
      <c r="K449" s="340">
        <f t="shared" si="36"/>
        <v>0.12797881729920565</v>
      </c>
      <c r="L449" s="210" t="s">
        <v>317</v>
      </c>
    </row>
    <row r="450" spans="1:12" x14ac:dyDescent="0.2">
      <c r="A450" s="15" t="s">
        <v>139</v>
      </c>
      <c r="B450" s="520">
        <v>9</v>
      </c>
      <c r="C450" s="297">
        <v>42961</v>
      </c>
      <c r="I450" s="337">
        <v>3.32</v>
      </c>
      <c r="J450" s="338">
        <v>0.84</v>
      </c>
      <c r="K450" s="340">
        <f t="shared" si="36"/>
        <v>0.25301204819277107</v>
      </c>
      <c r="L450" s="210" t="s">
        <v>317</v>
      </c>
    </row>
    <row r="451" spans="1:12" x14ac:dyDescent="0.2">
      <c r="A451" s="15" t="s">
        <v>139</v>
      </c>
      <c r="B451" s="520">
        <v>0</v>
      </c>
      <c r="C451" s="297" t="s">
        <v>315</v>
      </c>
      <c r="D451" s="3">
        <v>8.84</v>
      </c>
      <c r="E451" s="3">
        <v>11.84</v>
      </c>
      <c r="F451" s="3">
        <v>21.6</v>
      </c>
      <c r="G451" s="3">
        <v>0.38300000000000001</v>
      </c>
      <c r="H451" s="3">
        <v>0.249</v>
      </c>
      <c r="I451" s="337">
        <v>0.05</v>
      </c>
      <c r="J451" s="338">
        <v>0.22</v>
      </c>
      <c r="K451" s="304">
        <f t="shared" si="36"/>
        <v>4.3999999999999995</v>
      </c>
      <c r="L451" s="210" t="s">
        <v>314</v>
      </c>
    </row>
    <row r="452" spans="1:12" x14ac:dyDescent="0.2">
      <c r="A452" s="15" t="s">
        <v>139</v>
      </c>
      <c r="B452" s="57">
        <v>2.5</v>
      </c>
      <c r="C452" s="297">
        <v>42976</v>
      </c>
      <c r="H452" s="3"/>
      <c r="I452" s="337">
        <v>0.17</v>
      </c>
      <c r="J452" s="338">
        <v>0.46</v>
      </c>
      <c r="K452" s="340">
        <f t="shared" si="36"/>
        <v>2.7058823529411762</v>
      </c>
      <c r="L452" s="210" t="s">
        <v>317</v>
      </c>
    </row>
    <row r="453" spans="1:12" x14ac:dyDescent="0.2">
      <c r="A453" s="15" t="s">
        <v>139</v>
      </c>
      <c r="B453" s="57">
        <v>4</v>
      </c>
      <c r="C453" s="297">
        <v>42976</v>
      </c>
      <c r="H453" s="3"/>
      <c r="I453" s="107">
        <v>0.9</v>
      </c>
      <c r="J453" s="338">
        <v>0.77</v>
      </c>
      <c r="K453" s="340">
        <f t="shared" si="36"/>
        <v>0.85555555555555551</v>
      </c>
      <c r="L453" s="210" t="s">
        <v>317</v>
      </c>
    </row>
    <row r="454" spans="1:12" x14ac:dyDescent="0.2">
      <c r="A454" s="15" t="s">
        <v>139</v>
      </c>
      <c r="B454" s="520">
        <v>6</v>
      </c>
      <c r="C454" s="297">
        <v>42976</v>
      </c>
      <c r="H454" s="3"/>
      <c r="I454" s="337">
        <v>1.01</v>
      </c>
      <c r="J454" s="338">
        <v>0.56000000000000005</v>
      </c>
      <c r="K454" s="340">
        <f t="shared" si="36"/>
        <v>0.5544554455445545</v>
      </c>
      <c r="L454" s="210" t="s">
        <v>317</v>
      </c>
    </row>
    <row r="455" spans="1:12" x14ac:dyDescent="0.2">
      <c r="A455" s="15" t="s">
        <v>139</v>
      </c>
      <c r="B455" s="520">
        <v>8.4</v>
      </c>
      <c r="C455" s="297">
        <v>42976</v>
      </c>
      <c r="H455" s="3"/>
      <c r="I455" s="107">
        <v>5.5</v>
      </c>
      <c r="J455" s="338">
        <v>0.81</v>
      </c>
      <c r="K455" s="340">
        <f t="shared" si="36"/>
        <v>0.14727272727272728</v>
      </c>
      <c r="L455" s="210" t="s">
        <v>317</v>
      </c>
    </row>
    <row r="456" spans="1:12" x14ac:dyDescent="0.2">
      <c r="A456" s="15" t="s">
        <v>139</v>
      </c>
      <c r="B456" s="520">
        <v>0</v>
      </c>
      <c r="C456" s="297" t="s">
        <v>315</v>
      </c>
      <c r="D456" s="16">
        <v>9.1</v>
      </c>
      <c r="E456" s="3">
        <v>12.42</v>
      </c>
      <c r="F456" s="3">
        <v>22.6</v>
      </c>
      <c r="G456" s="18">
        <v>0.38</v>
      </c>
      <c r="H456" s="18">
        <v>0.25</v>
      </c>
      <c r="I456" s="337">
        <v>0.02</v>
      </c>
      <c r="J456" s="338">
        <v>0.14000000000000001</v>
      </c>
      <c r="K456" s="304">
        <f t="shared" si="36"/>
        <v>7.0000000000000009</v>
      </c>
      <c r="L456" s="210" t="s">
        <v>314</v>
      </c>
    </row>
    <row r="457" spans="1:12" x14ac:dyDescent="0.2">
      <c r="A457" s="15" t="s">
        <v>139</v>
      </c>
      <c r="B457" s="520">
        <v>2</v>
      </c>
      <c r="C457" s="297">
        <v>42999</v>
      </c>
      <c r="H457" s="3"/>
      <c r="I457" s="337">
        <v>0.04</v>
      </c>
      <c r="J457" s="338">
        <v>0.41</v>
      </c>
      <c r="K457" s="304">
        <f t="shared" si="36"/>
        <v>10.25</v>
      </c>
      <c r="L457" s="210" t="s">
        <v>314</v>
      </c>
    </row>
    <row r="458" spans="1:12" x14ac:dyDescent="0.2">
      <c r="A458" s="15" t="s">
        <v>139</v>
      </c>
      <c r="B458" s="520">
        <v>3</v>
      </c>
      <c r="C458" s="297">
        <v>42999</v>
      </c>
      <c r="I458" s="337">
        <v>0.08</v>
      </c>
      <c r="J458" s="338">
        <v>0.72</v>
      </c>
      <c r="K458" s="304">
        <f t="shared" si="36"/>
        <v>9</v>
      </c>
      <c r="L458" s="210" t="s">
        <v>314</v>
      </c>
    </row>
    <row r="459" spans="1:12" x14ac:dyDescent="0.2">
      <c r="A459" s="15" t="s">
        <v>139</v>
      </c>
      <c r="B459" s="520">
        <v>4</v>
      </c>
      <c r="C459" s="297">
        <v>42999</v>
      </c>
      <c r="I459" s="107">
        <v>1.8</v>
      </c>
      <c r="J459" s="338">
        <v>0.56999999999999995</v>
      </c>
      <c r="K459" s="340">
        <f t="shared" si="36"/>
        <v>0.31666666666666665</v>
      </c>
      <c r="L459" s="210" t="s">
        <v>317</v>
      </c>
    </row>
    <row r="460" spans="1:12" x14ac:dyDescent="0.2">
      <c r="A460" s="15" t="s">
        <v>139</v>
      </c>
      <c r="B460" s="520">
        <v>6</v>
      </c>
      <c r="C460" s="297">
        <v>42999</v>
      </c>
      <c r="I460" s="337">
        <v>3.53</v>
      </c>
      <c r="J460" s="338">
        <v>0.66</v>
      </c>
      <c r="K460" s="340">
        <f t="shared" si="36"/>
        <v>0.18696883852691221</v>
      </c>
      <c r="L460" s="210" t="s">
        <v>317</v>
      </c>
    </row>
    <row r="461" spans="1:12" x14ac:dyDescent="0.2">
      <c r="A461" s="15" t="s">
        <v>139</v>
      </c>
      <c r="B461" s="520">
        <v>8</v>
      </c>
      <c r="C461" s="297">
        <v>42999</v>
      </c>
      <c r="I461" s="337">
        <v>3.28</v>
      </c>
      <c r="J461" s="338">
        <v>0.67</v>
      </c>
      <c r="K461" s="340">
        <f t="shared" si="36"/>
        <v>0.20426829268292684</v>
      </c>
      <c r="L461" s="210" t="s">
        <v>317</v>
      </c>
    </row>
    <row r="462" spans="1:12" x14ac:dyDescent="0.2">
      <c r="A462" s="15" t="s">
        <v>139</v>
      </c>
      <c r="B462" s="520">
        <v>0</v>
      </c>
      <c r="C462" s="297" t="s">
        <v>315</v>
      </c>
      <c r="D462" s="3">
        <v>8.69</v>
      </c>
      <c r="E462" s="3">
        <v>14.63</v>
      </c>
      <c r="F462" s="3">
        <v>18.8</v>
      </c>
      <c r="G462" s="3">
        <v>0.38800000000000001</v>
      </c>
      <c r="H462" s="20">
        <v>0.252</v>
      </c>
      <c r="I462" s="337">
        <v>0.02</v>
      </c>
      <c r="J462" s="338">
        <v>0.56000000000000005</v>
      </c>
      <c r="K462" s="304">
        <f t="shared" si="36"/>
        <v>28.000000000000004</v>
      </c>
      <c r="L462" s="210" t="s">
        <v>314</v>
      </c>
    </row>
    <row r="463" spans="1:12" x14ac:dyDescent="0.2">
      <c r="A463" s="15" t="s">
        <v>139</v>
      </c>
      <c r="B463" s="57">
        <v>2</v>
      </c>
      <c r="C463" s="297">
        <v>43012</v>
      </c>
      <c r="I463" s="337">
        <v>0.04</v>
      </c>
      <c r="J463" s="338">
        <v>0.76</v>
      </c>
      <c r="K463" s="304">
        <f t="shared" si="36"/>
        <v>19</v>
      </c>
      <c r="L463" s="210" t="s">
        <v>314</v>
      </c>
    </row>
    <row r="464" spans="1:12" x14ac:dyDescent="0.2">
      <c r="A464" s="15" t="s">
        <v>139</v>
      </c>
      <c r="B464" s="57">
        <v>4</v>
      </c>
      <c r="C464" s="297">
        <v>43012</v>
      </c>
      <c r="I464" s="337">
        <v>0.09</v>
      </c>
      <c r="J464" s="338">
        <v>0.73</v>
      </c>
      <c r="K464" s="304">
        <f t="shared" si="36"/>
        <v>8.1111111111111107</v>
      </c>
      <c r="L464" s="210" t="s">
        <v>314</v>
      </c>
    </row>
    <row r="465" spans="1:12" x14ac:dyDescent="0.2">
      <c r="A465" s="15" t="s">
        <v>139</v>
      </c>
      <c r="B465" s="520">
        <v>5</v>
      </c>
      <c r="C465" s="297">
        <v>43012</v>
      </c>
      <c r="I465" s="337">
        <v>2.99</v>
      </c>
      <c r="J465" s="338">
        <v>0.74</v>
      </c>
      <c r="K465" s="340">
        <f t="shared" si="36"/>
        <v>0.2474916387959866</v>
      </c>
      <c r="L465" s="210" t="s">
        <v>317</v>
      </c>
    </row>
    <row r="466" spans="1:12" x14ac:dyDescent="0.2">
      <c r="A466" s="15" t="s">
        <v>139</v>
      </c>
      <c r="B466" s="520">
        <v>6</v>
      </c>
      <c r="C466" s="297">
        <v>43012</v>
      </c>
      <c r="I466" s="337">
        <v>4.04</v>
      </c>
      <c r="J466" s="338">
        <v>0.71</v>
      </c>
      <c r="K466" s="340">
        <f t="shared" si="36"/>
        <v>0.17574257425742573</v>
      </c>
      <c r="L466" s="210" t="s">
        <v>317</v>
      </c>
    </row>
    <row r="467" spans="1:12" x14ac:dyDescent="0.2">
      <c r="A467" s="15" t="s">
        <v>139</v>
      </c>
      <c r="B467" s="520">
        <v>8</v>
      </c>
      <c r="C467" s="297">
        <v>43012</v>
      </c>
      <c r="I467" s="337">
        <v>2.88</v>
      </c>
      <c r="J467" s="338">
        <v>0.64</v>
      </c>
      <c r="K467" s="340">
        <f t="shared" si="36"/>
        <v>0.22222222222222224</v>
      </c>
      <c r="L467" s="210" t="s">
        <v>317</v>
      </c>
    </row>
    <row r="468" spans="1:12" x14ac:dyDescent="0.2">
      <c r="A468" s="15" t="s">
        <v>139</v>
      </c>
      <c r="B468" s="520">
        <v>9</v>
      </c>
      <c r="C468" s="297">
        <v>43012</v>
      </c>
      <c r="I468" s="337">
        <v>1.92</v>
      </c>
      <c r="J468" s="338">
        <v>0.61</v>
      </c>
      <c r="K468" s="340">
        <f t="shared" si="36"/>
        <v>0.31770833333333331</v>
      </c>
      <c r="L468" s="210" t="s">
        <v>317</v>
      </c>
    </row>
    <row r="469" spans="1:12" x14ac:dyDescent="0.2">
      <c r="A469" s="15" t="s">
        <v>139</v>
      </c>
      <c r="B469" s="520">
        <v>0</v>
      </c>
      <c r="C469" s="297" t="s">
        <v>315</v>
      </c>
      <c r="D469" s="3">
        <v>8.5500000000000007</v>
      </c>
      <c r="E469" s="3">
        <v>10.11</v>
      </c>
      <c r="F469" s="3">
        <v>11.6</v>
      </c>
      <c r="G469" s="3">
        <v>0.41399999999999998</v>
      </c>
      <c r="H469" s="20">
        <v>0.26900000000000002</v>
      </c>
      <c r="I469" s="337">
        <v>0.03</v>
      </c>
      <c r="J469" s="338">
        <v>0.31</v>
      </c>
      <c r="K469" s="304">
        <f t="shared" si="36"/>
        <v>10.333333333333334</v>
      </c>
      <c r="L469" s="210" t="s">
        <v>314</v>
      </c>
    </row>
    <row r="470" spans="1:12" x14ac:dyDescent="0.2">
      <c r="A470" s="15" t="s">
        <v>139</v>
      </c>
      <c r="B470" s="57">
        <v>2</v>
      </c>
      <c r="C470" s="297">
        <v>43038</v>
      </c>
      <c r="I470" s="337">
        <v>7.0000000000000007E-2</v>
      </c>
      <c r="J470" s="338">
        <v>0.28000000000000003</v>
      </c>
      <c r="K470" s="340">
        <f t="shared" si="36"/>
        <v>4</v>
      </c>
      <c r="L470" s="210" t="s">
        <v>314</v>
      </c>
    </row>
    <row r="471" spans="1:12" x14ac:dyDescent="0.2">
      <c r="A471" s="15" t="s">
        <v>139</v>
      </c>
      <c r="B471" s="57">
        <v>4</v>
      </c>
      <c r="C471" s="297">
        <v>43038</v>
      </c>
      <c r="I471" s="337">
        <v>0.11</v>
      </c>
      <c r="J471" s="338">
        <v>0.32</v>
      </c>
      <c r="K471" s="340">
        <f t="shared" si="36"/>
        <v>2.9090909090909092</v>
      </c>
      <c r="L471" s="210" t="s">
        <v>317</v>
      </c>
    </row>
    <row r="472" spans="1:12" x14ac:dyDescent="0.2">
      <c r="A472" s="15" t="s">
        <v>139</v>
      </c>
      <c r="B472" s="520">
        <v>5</v>
      </c>
      <c r="C472" s="297">
        <v>43038</v>
      </c>
      <c r="I472" s="337">
        <v>1.47</v>
      </c>
      <c r="J472" s="338">
        <v>0.42</v>
      </c>
      <c r="K472" s="340">
        <f t="shared" si="36"/>
        <v>0.2857142857142857</v>
      </c>
      <c r="L472" s="210" t="s">
        <v>317</v>
      </c>
    </row>
    <row r="473" spans="1:12" x14ac:dyDescent="0.2">
      <c r="A473" s="15" t="s">
        <v>139</v>
      </c>
      <c r="B473" s="520">
        <v>6</v>
      </c>
      <c r="C473" s="297">
        <v>43038</v>
      </c>
      <c r="I473" s="337">
        <v>1.96</v>
      </c>
      <c r="J473" s="338">
        <v>0.68</v>
      </c>
      <c r="K473" s="340">
        <f t="shared" si="36"/>
        <v>0.34693877551020413</v>
      </c>
      <c r="L473" s="210" t="s">
        <v>317</v>
      </c>
    </row>
    <row r="474" spans="1:12" x14ac:dyDescent="0.2">
      <c r="A474" s="15" t="s">
        <v>139</v>
      </c>
      <c r="B474" s="520">
        <v>10</v>
      </c>
      <c r="C474" s="297">
        <v>43038</v>
      </c>
      <c r="I474" s="337">
        <v>1.68</v>
      </c>
      <c r="J474" s="338">
        <v>0.51</v>
      </c>
      <c r="K474" s="340">
        <f t="shared" si="36"/>
        <v>0.3035714285714286</v>
      </c>
      <c r="L474" s="210" t="s">
        <v>317</v>
      </c>
    </row>
    <row r="475" spans="1:12" x14ac:dyDescent="0.2">
      <c r="A475" s="15" t="s">
        <v>139</v>
      </c>
      <c r="B475" s="520">
        <v>12</v>
      </c>
      <c r="C475" s="297">
        <v>43038</v>
      </c>
      <c r="I475" s="337">
        <v>0.87</v>
      </c>
      <c r="J475" s="338">
        <v>0.51</v>
      </c>
      <c r="K475" s="340">
        <f t="shared" si="36"/>
        <v>0.5862068965517242</v>
      </c>
      <c r="L475" s="210" t="s">
        <v>317</v>
      </c>
    </row>
    <row r="476" spans="1:12" x14ac:dyDescent="0.2">
      <c r="A476" s="15" t="s">
        <v>139</v>
      </c>
      <c r="B476" s="520">
        <v>14</v>
      </c>
      <c r="C476" s="297">
        <v>43038</v>
      </c>
      <c r="I476" s="337">
        <v>0.94</v>
      </c>
      <c r="J476" s="338">
        <v>0.64</v>
      </c>
      <c r="K476" s="340">
        <f t="shared" si="36"/>
        <v>0.68085106382978733</v>
      </c>
      <c r="L476" s="210" t="s">
        <v>317</v>
      </c>
    </row>
    <row r="477" spans="1:12" x14ac:dyDescent="0.2">
      <c r="A477" s="15" t="s">
        <v>139</v>
      </c>
      <c r="B477" s="520">
        <v>16</v>
      </c>
      <c r="C477" s="297">
        <v>43038</v>
      </c>
      <c r="I477" s="337">
        <v>1.33</v>
      </c>
      <c r="J477" s="338">
        <v>0.91</v>
      </c>
      <c r="K477" s="340">
        <f t="shared" si="36"/>
        <v>0.68421052631578949</v>
      </c>
      <c r="L477" s="210" t="s">
        <v>317</v>
      </c>
    </row>
    <row r="478" spans="1:12" x14ac:dyDescent="0.2">
      <c r="A478" s="15" t="s">
        <v>139</v>
      </c>
      <c r="B478" s="520">
        <v>18</v>
      </c>
      <c r="C478" s="297">
        <v>43038</v>
      </c>
      <c r="I478" s="337">
        <v>1.86</v>
      </c>
      <c r="J478" s="338">
        <v>0.77</v>
      </c>
      <c r="K478" s="340">
        <f>J478/I478</f>
        <v>0.41397849462365588</v>
      </c>
      <c r="L478" s="210" t="s">
        <v>317</v>
      </c>
    </row>
    <row r="479" spans="1:12" x14ac:dyDescent="0.2">
      <c r="A479" s="15" t="s">
        <v>139</v>
      </c>
      <c r="B479" s="520">
        <v>18.5</v>
      </c>
      <c r="C479" s="297">
        <v>43038</v>
      </c>
      <c r="I479" s="337">
        <v>0.94</v>
      </c>
      <c r="J479" s="338">
        <v>1.1299999999999999</v>
      </c>
      <c r="K479" s="340">
        <f t="shared" si="36"/>
        <v>1.2021276595744681</v>
      </c>
      <c r="L479" s="210" t="s">
        <v>317</v>
      </c>
    </row>
    <row r="480" spans="1:12" x14ac:dyDescent="0.2">
      <c r="A480" s="15" t="s">
        <v>139</v>
      </c>
      <c r="B480" s="520">
        <v>18.600000000000001</v>
      </c>
      <c r="C480" s="297">
        <v>43038</v>
      </c>
      <c r="I480" s="337">
        <v>6.15</v>
      </c>
      <c r="J480" s="338">
        <v>9.9600000000000009</v>
      </c>
      <c r="K480" s="304">
        <f t="shared" si="36"/>
        <v>1.6195121951219513</v>
      </c>
      <c r="L480" s="210" t="s">
        <v>317</v>
      </c>
    </row>
    <row r="481" spans="1:33" x14ac:dyDescent="0.2">
      <c r="A481" s="15" t="s">
        <v>139</v>
      </c>
      <c r="B481" s="39">
        <v>0</v>
      </c>
      <c r="C481" s="297" t="s">
        <v>315</v>
      </c>
      <c r="D481" s="3">
        <v>7.7</v>
      </c>
      <c r="E481" s="3">
        <v>5.87</v>
      </c>
      <c r="F481" s="3">
        <v>5.5</v>
      </c>
      <c r="G481" s="3">
        <v>0.45400000000000001</v>
      </c>
      <c r="H481" s="20">
        <v>0.29499999999999998</v>
      </c>
      <c r="I481" s="337">
        <v>0.03</v>
      </c>
      <c r="J481" s="338">
        <v>0.23</v>
      </c>
      <c r="K481" s="304">
        <f t="shared" si="36"/>
        <v>7.666666666666667</v>
      </c>
      <c r="L481" s="210" t="s">
        <v>314</v>
      </c>
    </row>
    <row r="482" spans="1:33" x14ac:dyDescent="0.2">
      <c r="A482" s="15" t="s">
        <v>139</v>
      </c>
      <c r="B482" s="39">
        <v>2</v>
      </c>
      <c r="C482" s="297">
        <v>43061</v>
      </c>
      <c r="I482" s="337">
        <v>0.03</v>
      </c>
      <c r="J482" s="338">
        <v>0.26</v>
      </c>
      <c r="K482" s="304">
        <f t="shared" si="36"/>
        <v>8.6666666666666679</v>
      </c>
      <c r="L482" s="210" t="s">
        <v>314</v>
      </c>
    </row>
    <row r="483" spans="1:33" x14ac:dyDescent="0.2">
      <c r="A483" s="15" t="s">
        <v>139</v>
      </c>
      <c r="B483" s="39">
        <v>4</v>
      </c>
      <c r="C483" s="297">
        <v>43061</v>
      </c>
      <c r="I483" s="337">
        <v>0.03</v>
      </c>
      <c r="J483" s="338">
        <v>0.3</v>
      </c>
      <c r="K483" s="304">
        <f t="shared" si="36"/>
        <v>10</v>
      </c>
      <c r="L483" s="210" t="s">
        <v>314</v>
      </c>
    </row>
    <row r="484" spans="1:33" x14ac:dyDescent="0.2">
      <c r="A484" s="15" t="s">
        <v>139</v>
      </c>
      <c r="B484" s="483">
        <v>6</v>
      </c>
      <c r="C484" s="297">
        <v>43061</v>
      </c>
      <c r="I484" s="337">
        <v>0.03</v>
      </c>
      <c r="J484" s="338">
        <v>0.27</v>
      </c>
      <c r="K484" s="304">
        <f t="shared" si="36"/>
        <v>9.0000000000000018</v>
      </c>
      <c r="L484" s="210" t="s">
        <v>314</v>
      </c>
    </row>
    <row r="485" spans="1:33" x14ac:dyDescent="0.2">
      <c r="A485" s="15" t="s">
        <v>139</v>
      </c>
      <c r="B485" s="483">
        <v>8.6999999999999993</v>
      </c>
      <c r="C485" s="297">
        <v>43061</v>
      </c>
      <c r="I485" s="337">
        <v>0.04</v>
      </c>
      <c r="J485" s="338">
        <v>0.28999999999999998</v>
      </c>
      <c r="K485" s="304">
        <f t="shared" si="36"/>
        <v>7.2499999999999991</v>
      </c>
      <c r="L485" s="210" t="s">
        <v>314</v>
      </c>
    </row>
    <row r="486" spans="1:33" x14ac:dyDescent="0.2">
      <c r="A486" s="15" t="s">
        <v>139</v>
      </c>
      <c r="B486" s="39">
        <v>0</v>
      </c>
      <c r="C486" s="297" t="s">
        <v>315</v>
      </c>
      <c r="D486" s="3">
        <v>8.4700000000000006</v>
      </c>
      <c r="E486" s="3">
        <v>8.36</v>
      </c>
      <c r="F486" s="3">
        <v>23.4</v>
      </c>
      <c r="G486" s="3">
        <v>0.49719999999999998</v>
      </c>
      <c r="H486" s="20">
        <v>0.32300000000000001</v>
      </c>
      <c r="I486" s="337">
        <v>0.02</v>
      </c>
      <c r="J486" s="338">
        <v>0.32</v>
      </c>
      <c r="K486" s="304">
        <f t="shared" si="36"/>
        <v>16</v>
      </c>
      <c r="L486" s="210" t="s">
        <v>314</v>
      </c>
    </row>
    <row r="487" spans="1:33" x14ac:dyDescent="0.2">
      <c r="A487" s="15" t="s">
        <v>139</v>
      </c>
      <c r="B487" s="520">
        <v>3</v>
      </c>
      <c r="C487" s="297">
        <v>43271</v>
      </c>
      <c r="I487" s="337">
        <v>0.02</v>
      </c>
      <c r="J487" s="338">
        <v>0.24</v>
      </c>
      <c r="K487" s="304">
        <f t="shared" si="36"/>
        <v>12</v>
      </c>
      <c r="L487" s="210" t="s">
        <v>314</v>
      </c>
    </row>
    <row r="488" spans="1:33" x14ac:dyDescent="0.2">
      <c r="A488" s="15" t="s">
        <v>139</v>
      </c>
      <c r="B488" s="520">
        <v>6</v>
      </c>
      <c r="C488" s="297">
        <v>43271</v>
      </c>
      <c r="I488" s="337">
        <v>0.08</v>
      </c>
      <c r="J488" s="338">
        <v>0.76</v>
      </c>
      <c r="K488" s="304">
        <f t="shared" si="36"/>
        <v>9.5</v>
      </c>
      <c r="L488" s="210" t="s">
        <v>314</v>
      </c>
    </row>
    <row r="489" spans="1:33" x14ac:dyDescent="0.2">
      <c r="A489" s="15" t="s">
        <v>139</v>
      </c>
      <c r="B489" s="520">
        <v>9.3000000000000007</v>
      </c>
      <c r="C489" s="297">
        <v>43271</v>
      </c>
      <c r="I489" s="337">
        <v>0.03</v>
      </c>
      <c r="J489" s="338">
        <v>0.33</v>
      </c>
      <c r="K489" s="304">
        <f t="shared" si="36"/>
        <v>11.000000000000002</v>
      </c>
      <c r="L489" s="210" t="s">
        <v>314</v>
      </c>
      <c r="X489" s="520"/>
      <c r="Y489" s="520"/>
      <c r="Z489" s="520"/>
      <c r="AA489" s="520"/>
      <c r="AB489" s="520"/>
      <c r="AC489" s="520"/>
      <c r="AD489" s="520"/>
      <c r="AE489" s="51"/>
      <c r="AF489" s="51"/>
    </row>
    <row r="490" spans="1:33" x14ac:dyDescent="0.2">
      <c r="A490" s="15" t="s">
        <v>139</v>
      </c>
      <c r="B490" s="39">
        <v>0</v>
      </c>
      <c r="C490" s="297" t="s">
        <v>315</v>
      </c>
      <c r="D490" s="3">
        <v>8.49</v>
      </c>
      <c r="E490" s="3">
        <v>9.07</v>
      </c>
      <c r="F490" s="19">
        <v>25.9</v>
      </c>
      <c r="G490" s="18">
        <v>0.4924</v>
      </c>
      <c r="H490" s="175">
        <v>0.32</v>
      </c>
      <c r="I490" s="358">
        <v>1E-3</v>
      </c>
      <c r="J490" s="338">
        <v>0.56999999999999995</v>
      </c>
      <c r="K490" s="304"/>
      <c r="L490" s="210" t="s">
        <v>314</v>
      </c>
      <c r="M490" s="249" t="s">
        <v>356</v>
      </c>
      <c r="X490" s="520"/>
      <c r="Y490" s="520"/>
      <c r="Z490" s="520"/>
      <c r="AA490" s="520"/>
      <c r="AB490" s="520"/>
      <c r="AC490" s="520"/>
      <c r="AD490" s="520"/>
      <c r="AE490" s="51"/>
      <c r="AF490" s="51"/>
    </row>
    <row r="491" spans="1:33" x14ac:dyDescent="0.2">
      <c r="A491" s="15" t="s">
        <v>139</v>
      </c>
      <c r="B491" s="520">
        <v>3</v>
      </c>
      <c r="C491" s="297">
        <v>43292</v>
      </c>
      <c r="F491" s="19">
        <v>23.9</v>
      </c>
      <c r="G491" s="18">
        <v>0.49809999999999999</v>
      </c>
      <c r="H491" s="175">
        <v>0.32400000000000001</v>
      </c>
      <c r="I491" s="337">
        <v>0.04</v>
      </c>
      <c r="J491" s="338">
        <v>1.34</v>
      </c>
      <c r="K491" s="304">
        <f t="shared" si="36"/>
        <v>33.5</v>
      </c>
      <c r="L491" s="210" t="s">
        <v>314</v>
      </c>
      <c r="X491" s="520"/>
      <c r="Y491" s="520"/>
      <c r="Z491" s="520"/>
      <c r="AA491" s="520"/>
      <c r="AB491" s="520"/>
      <c r="AC491" s="520"/>
      <c r="AD491" s="520"/>
      <c r="AE491" s="51"/>
      <c r="AF491" s="51"/>
    </row>
    <row r="492" spans="1:33" x14ac:dyDescent="0.2">
      <c r="A492" s="15" t="s">
        <v>139</v>
      </c>
      <c r="B492" s="520">
        <v>4</v>
      </c>
      <c r="C492" s="297">
        <v>43292</v>
      </c>
      <c r="F492" s="19">
        <v>16.600000000000001</v>
      </c>
      <c r="G492" s="18">
        <v>0.505</v>
      </c>
      <c r="H492" s="175">
        <v>0.32900000000000001</v>
      </c>
      <c r="I492" s="337">
        <v>0.16</v>
      </c>
      <c r="J492" s="338">
        <v>2.12</v>
      </c>
      <c r="K492" s="304">
        <f t="shared" si="36"/>
        <v>13.25</v>
      </c>
      <c r="L492" s="210" t="s">
        <v>314</v>
      </c>
      <c r="X492" s="520"/>
      <c r="Y492" s="520"/>
      <c r="Z492" s="520"/>
      <c r="AA492" s="520"/>
      <c r="AB492" s="520"/>
      <c r="AC492" s="520"/>
      <c r="AD492" s="520"/>
      <c r="AE492" s="51"/>
      <c r="AF492" s="51"/>
    </row>
    <row r="493" spans="1:33" x14ac:dyDescent="0.2">
      <c r="A493" s="15" t="s">
        <v>139</v>
      </c>
      <c r="B493" s="520">
        <v>6</v>
      </c>
      <c r="C493" s="297">
        <v>43292</v>
      </c>
      <c r="F493" s="19">
        <v>10</v>
      </c>
      <c r="G493" s="18">
        <v>0.50690000000000002</v>
      </c>
      <c r="H493" s="175">
        <v>0.33</v>
      </c>
      <c r="I493" s="337">
        <v>0.05</v>
      </c>
      <c r="J493" s="338">
        <v>1.45</v>
      </c>
      <c r="K493" s="304">
        <f t="shared" si="36"/>
        <v>28.999999999999996</v>
      </c>
      <c r="L493" s="210" t="s">
        <v>314</v>
      </c>
      <c r="X493" s="3"/>
      <c r="Y493" s="56"/>
      <c r="Z493" s="303"/>
      <c r="AA493" s="520"/>
      <c r="AB493" s="520"/>
      <c r="AC493" s="520"/>
      <c r="AD493" s="520"/>
      <c r="AE493" s="520"/>
      <c r="AF493" s="520"/>
      <c r="AG493" s="520"/>
    </row>
    <row r="494" spans="1:33" x14ac:dyDescent="0.2">
      <c r="A494" s="15" t="s">
        <v>139</v>
      </c>
      <c r="B494" s="520">
        <v>9</v>
      </c>
      <c r="C494" s="297">
        <v>43292</v>
      </c>
      <c r="F494" s="19">
        <v>5.3</v>
      </c>
      <c r="G494" s="18">
        <v>0.5171</v>
      </c>
      <c r="H494" s="175">
        <v>0.33600000000000002</v>
      </c>
      <c r="I494" s="337">
        <v>0.04</v>
      </c>
      <c r="J494" s="338">
        <v>1.1200000000000001</v>
      </c>
      <c r="K494" s="304">
        <f t="shared" si="36"/>
        <v>28.000000000000004</v>
      </c>
      <c r="L494" s="210" t="s">
        <v>314</v>
      </c>
      <c r="X494" s="3"/>
      <c r="AA494" s="520"/>
      <c r="AB494" s="520"/>
      <c r="AC494" s="520"/>
      <c r="AD494" s="520"/>
      <c r="AE494" s="520"/>
      <c r="AF494" s="520"/>
      <c r="AG494" s="520"/>
    </row>
    <row r="495" spans="1:33" x14ac:dyDescent="0.2">
      <c r="A495" s="15" t="s">
        <v>139</v>
      </c>
      <c r="B495" s="39">
        <v>0</v>
      </c>
      <c r="C495" s="297" t="s">
        <v>315</v>
      </c>
      <c r="D495" s="3">
        <v>8.43</v>
      </c>
      <c r="E495" s="3">
        <v>8.92</v>
      </c>
      <c r="F495" s="3">
        <v>25.3</v>
      </c>
      <c r="G495" s="3">
        <v>0.46700000000000003</v>
      </c>
      <c r="H495" s="20">
        <v>0.30399999999999999</v>
      </c>
      <c r="I495" s="337">
        <v>0.02</v>
      </c>
      <c r="J495" s="338">
        <v>0.28999999999999998</v>
      </c>
      <c r="K495" s="304">
        <f t="shared" ref="K495:K504" si="37">J495/I495</f>
        <v>14.499999999999998</v>
      </c>
      <c r="L495" s="210" t="s">
        <v>314</v>
      </c>
      <c r="X495" s="3"/>
      <c r="AA495" s="520"/>
      <c r="AB495" s="520"/>
      <c r="AC495" s="520"/>
      <c r="AD495" s="520"/>
      <c r="AE495" s="520"/>
      <c r="AF495" s="520"/>
      <c r="AG495" s="520"/>
    </row>
    <row r="496" spans="1:33" x14ac:dyDescent="0.2">
      <c r="A496" s="15" t="s">
        <v>139</v>
      </c>
      <c r="B496" s="479">
        <v>3</v>
      </c>
      <c r="C496" s="297">
        <v>43306</v>
      </c>
      <c r="I496" s="337">
        <v>0.19</v>
      </c>
      <c r="J496" s="338">
        <v>1.71</v>
      </c>
      <c r="K496" s="304">
        <f t="shared" si="37"/>
        <v>9</v>
      </c>
      <c r="L496" s="210" t="s">
        <v>314</v>
      </c>
      <c r="X496" s="3"/>
      <c r="AA496" s="520"/>
      <c r="AB496" s="520"/>
      <c r="AC496" s="520"/>
      <c r="AD496" s="520"/>
      <c r="AE496" s="520"/>
      <c r="AF496" s="520"/>
      <c r="AG496" s="520"/>
    </row>
    <row r="497" spans="1:33" x14ac:dyDescent="0.2">
      <c r="A497" s="15" t="s">
        <v>139</v>
      </c>
      <c r="B497" s="479">
        <v>4</v>
      </c>
      <c r="C497" s="297">
        <v>43306</v>
      </c>
      <c r="I497" s="337">
        <v>0.44</v>
      </c>
      <c r="J497" s="338">
        <v>3.27</v>
      </c>
      <c r="K497" s="304">
        <f t="shared" si="37"/>
        <v>7.4318181818181817</v>
      </c>
      <c r="L497" s="210" t="s">
        <v>314</v>
      </c>
      <c r="X497" s="3"/>
      <c r="AA497" s="520"/>
      <c r="AB497" s="520"/>
      <c r="AC497" s="520"/>
      <c r="AD497" s="520"/>
      <c r="AE497" s="520"/>
      <c r="AF497" s="520"/>
      <c r="AG497" s="520"/>
    </row>
    <row r="498" spans="1:33" x14ac:dyDescent="0.2">
      <c r="A498" s="15" t="s">
        <v>139</v>
      </c>
      <c r="B498" s="479">
        <v>5</v>
      </c>
      <c r="C498" s="297">
        <v>43306</v>
      </c>
      <c r="I498" s="337">
        <v>0.28000000000000003</v>
      </c>
      <c r="J498" s="338">
        <v>4.3499999999999996</v>
      </c>
      <c r="K498" s="304">
        <f t="shared" si="37"/>
        <v>15.535714285714283</v>
      </c>
      <c r="L498" s="210" t="s">
        <v>314</v>
      </c>
      <c r="X498" s="3"/>
      <c r="AA498" s="520"/>
      <c r="AB498" s="520"/>
      <c r="AC498" s="520"/>
      <c r="AD498" s="520"/>
      <c r="AE498" s="520"/>
      <c r="AF498" s="520"/>
      <c r="AG498" s="520"/>
    </row>
    <row r="499" spans="1:33" x14ac:dyDescent="0.2">
      <c r="A499" s="15" t="s">
        <v>139</v>
      </c>
      <c r="B499" s="479">
        <v>6</v>
      </c>
      <c r="C499" s="297">
        <v>43306</v>
      </c>
      <c r="I499" s="337">
        <v>0.13</v>
      </c>
      <c r="J499" s="338">
        <v>2.2400000000000002</v>
      </c>
      <c r="K499" s="304">
        <f t="shared" si="37"/>
        <v>17.230769230769234</v>
      </c>
      <c r="L499" s="210" t="s">
        <v>314</v>
      </c>
      <c r="X499" s="3"/>
      <c r="AA499" s="520"/>
      <c r="AB499" s="520"/>
      <c r="AC499" s="520"/>
      <c r="AD499" s="520"/>
      <c r="AE499" s="520"/>
      <c r="AF499" s="520"/>
      <c r="AG499" s="520"/>
    </row>
    <row r="500" spans="1:33" x14ac:dyDescent="0.2">
      <c r="A500" s="15" t="s">
        <v>139</v>
      </c>
      <c r="B500" s="479">
        <v>9</v>
      </c>
      <c r="C500" s="297">
        <v>43306</v>
      </c>
      <c r="I500" s="337">
        <v>0.25</v>
      </c>
      <c r="J500" s="338">
        <v>2.1800000000000002</v>
      </c>
      <c r="K500" s="304">
        <f t="shared" si="37"/>
        <v>8.7200000000000006</v>
      </c>
      <c r="L500" s="210" t="s">
        <v>314</v>
      </c>
    </row>
    <row r="501" spans="1:33" x14ac:dyDescent="0.2">
      <c r="A501" s="15" t="s">
        <v>139</v>
      </c>
      <c r="B501" s="39">
        <v>0</v>
      </c>
      <c r="C501" s="297" t="s">
        <v>315</v>
      </c>
      <c r="D501" s="3">
        <v>8.51</v>
      </c>
      <c r="E501" s="3">
        <v>8.85</v>
      </c>
      <c r="F501" s="19">
        <v>25.8</v>
      </c>
      <c r="G501" s="18">
        <v>0.42799999999999999</v>
      </c>
      <c r="H501" s="175">
        <v>0.27800000000000002</v>
      </c>
      <c r="I501" s="337">
        <v>0.02</v>
      </c>
      <c r="J501" s="338">
        <v>0.31</v>
      </c>
      <c r="K501" s="304">
        <f t="shared" si="37"/>
        <v>15.5</v>
      </c>
      <c r="L501" s="210" t="s">
        <v>314</v>
      </c>
    </row>
    <row r="502" spans="1:33" x14ac:dyDescent="0.2">
      <c r="A502" s="15" t="s">
        <v>139</v>
      </c>
      <c r="B502" s="479">
        <v>3</v>
      </c>
      <c r="C502" s="297">
        <v>43320</v>
      </c>
      <c r="D502" s="208"/>
      <c r="E502" s="208"/>
      <c r="F502" s="240"/>
      <c r="G502" s="18"/>
      <c r="H502" s="18"/>
      <c r="I502" s="337">
        <v>0.04</v>
      </c>
      <c r="J502" s="338">
        <v>0.86</v>
      </c>
      <c r="K502" s="304">
        <f t="shared" si="37"/>
        <v>21.5</v>
      </c>
      <c r="L502" s="210" t="s">
        <v>314</v>
      </c>
    </row>
    <row r="503" spans="1:33" x14ac:dyDescent="0.2">
      <c r="A503" s="15" t="s">
        <v>139</v>
      </c>
      <c r="B503" s="479">
        <v>6</v>
      </c>
      <c r="C503" s="297">
        <v>43320</v>
      </c>
      <c r="D503" s="208"/>
      <c r="E503" s="208"/>
      <c r="F503" s="240"/>
      <c r="G503" s="18"/>
      <c r="H503" s="18"/>
      <c r="I503" s="337">
        <v>0.24</v>
      </c>
      <c r="J503" s="338">
        <v>1.93</v>
      </c>
      <c r="K503" s="304">
        <f t="shared" si="37"/>
        <v>8.0416666666666661</v>
      </c>
      <c r="L503" s="210" t="s">
        <v>314</v>
      </c>
    </row>
    <row r="504" spans="1:33" x14ac:dyDescent="0.2">
      <c r="A504" s="15" t="s">
        <v>139</v>
      </c>
      <c r="B504" s="479">
        <v>9</v>
      </c>
      <c r="C504" s="297">
        <v>43320</v>
      </c>
      <c r="D504" s="208"/>
      <c r="E504" s="208"/>
      <c r="F504" s="240"/>
      <c r="G504" s="18"/>
      <c r="H504" s="18"/>
      <c r="I504" s="337">
        <v>0.22</v>
      </c>
      <c r="J504" s="338">
        <v>1.98</v>
      </c>
      <c r="K504" s="304">
        <f t="shared" si="37"/>
        <v>9</v>
      </c>
      <c r="L504" s="210" t="s">
        <v>314</v>
      </c>
    </row>
    <row r="505" spans="1:33" x14ac:dyDescent="0.2">
      <c r="A505" s="15" t="s">
        <v>139</v>
      </c>
      <c r="B505" s="479">
        <v>0</v>
      </c>
      <c r="C505" s="297" t="s">
        <v>315</v>
      </c>
      <c r="D505" s="3">
        <v>8.44</v>
      </c>
      <c r="E505" s="3">
        <v>8.02</v>
      </c>
      <c r="F505" s="19">
        <v>25.4</v>
      </c>
      <c r="G505" s="18">
        <v>0.42499999999999999</v>
      </c>
      <c r="H505" s="175">
        <v>0.27600000000000002</v>
      </c>
      <c r="I505" s="358">
        <v>1E-3</v>
      </c>
      <c r="J505" s="338">
        <v>0.21</v>
      </c>
      <c r="K505" s="304"/>
      <c r="L505" s="210" t="s">
        <v>314</v>
      </c>
      <c r="M505" s="249" t="s">
        <v>356</v>
      </c>
    </row>
    <row r="506" spans="1:33" x14ac:dyDescent="0.2">
      <c r="A506" s="15" t="s">
        <v>139</v>
      </c>
      <c r="B506" s="479">
        <v>3</v>
      </c>
      <c r="C506" s="297">
        <v>43332</v>
      </c>
      <c r="F506" s="19">
        <v>25.13</v>
      </c>
      <c r="G506" s="18"/>
      <c r="H506" s="175"/>
      <c r="I506" s="107">
        <v>0.05</v>
      </c>
      <c r="J506" s="338">
        <v>0.27</v>
      </c>
      <c r="K506" s="304">
        <f t="shared" ref="K506:K557" si="38">J506/I506</f>
        <v>5.4</v>
      </c>
      <c r="L506" s="210" t="s">
        <v>314</v>
      </c>
      <c r="M506" s="210"/>
      <c r="X506" s="3"/>
      <c r="Y506" s="56"/>
      <c r="Z506" s="303"/>
      <c r="AA506" s="520"/>
      <c r="AB506" s="520"/>
      <c r="AC506" s="520"/>
      <c r="AD506" s="520"/>
      <c r="AE506" s="520"/>
      <c r="AF506" s="520"/>
      <c r="AG506" s="520"/>
    </row>
    <row r="507" spans="1:33" x14ac:dyDescent="0.2">
      <c r="A507" s="15" t="s">
        <v>139</v>
      </c>
      <c r="B507" s="479">
        <v>4.5</v>
      </c>
      <c r="C507" s="297">
        <v>43332</v>
      </c>
      <c r="F507" s="19">
        <v>19.149999999999999</v>
      </c>
      <c r="G507" s="18"/>
      <c r="H507" s="175"/>
      <c r="I507" s="107">
        <v>0.3</v>
      </c>
      <c r="J507" s="338">
        <v>0.77</v>
      </c>
      <c r="K507" s="340">
        <f t="shared" si="38"/>
        <v>2.5666666666666669</v>
      </c>
      <c r="L507" s="210" t="s">
        <v>317</v>
      </c>
    </row>
    <row r="508" spans="1:33" x14ac:dyDescent="0.2">
      <c r="A508" s="15" t="s">
        <v>139</v>
      </c>
      <c r="B508" s="479">
        <v>6</v>
      </c>
      <c r="C508" s="297">
        <v>43332</v>
      </c>
      <c r="F508" s="19">
        <v>10.61</v>
      </c>
      <c r="G508" s="18"/>
      <c r="H508" s="175"/>
      <c r="I508" s="107">
        <v>0.26</v>
      </c>
      <c r="J508" s="338">
        <v>0.94</v>
      </c>
      <c r="K508" s="340">
        <f t="shared" si="38"/>
        <v>3.615384615384615</v>
      </c>
      <c r="L508" s="210" t="s">
        <v>317</v>
      </c>
    </row>
    <row r="509" spans="1:33" x14ac:dyDescent="0.2">
      <c r="A509" s="15" t="s">
        <v>139</v>
      </c>
      <c r="B509" s="479">
        <v>7</v>
      </c>
      <c r="C509" s="297">
        <v>43332</v>
      </c>
      <c r="F509" s="19">
        <v>8.32</v>
      </c>
      <c r="G509" s="18"/>
      <c r="H509" s="175"/>
      <c r="I509" s="107">
        <v>0.2</v>
      </c>
      <c r="J509" s="338">
        <v>1.05</v>
      </c>
      <c r="K509" s="304">
        <f t="shared" si="38"/>
        <v>5.25</v>
      </c>
      <c r="L509" s="210" t="s">
        <v>314</v>
      </c>
    </row>
    <row r="510" spans="1:33" x14ac:dyDescent="0.2">
      <c r="A510" s="15" t="s">
        <v>139</v>
      </c>
      <c r="B510" s="479">
        <v>8</v>
      </c>
      <c r="C510" s="297">
        <v>43332</v>
      </c>
      <c r="F510" s="19">
        <v>6.99</v>
      </c>
      <c r="G510" s="18"/>
      <c r="H510" s="175"/>
      <c r="I510" s="107">
        <v>0.1</v>
      </c>
      <c r="J510" s="29">
        <v>0.89</v>
      </c>
      <c r="K510" s="304">
        <f t="shared" si="38"/>
        <v>8.9</v>
      </c>
      <c r="L510" s="210" t="s">
        <v>314</v>
      </c>
    </row>
    <row r="511" spans="1:33" x14ac:dyDescent="0.2">
      <c r="A511" s="15" t="s">
        <v>139</v>
      </c>
      <c r="B511" s="479">
        <v>9.5</v>
      </c>
      <c r="C511" s="297">
        <v>43332</v>
      </c>
      <c r="F511" s="19">
        <v>6.18</v>
      </c>
      <c r="G511" s="18"/>
      <c r="H511" s="175"/>
      <c r="I511" s="107">
        <v>0.14000000000000001</v>
      </c>
      <c r="J511" s="29">
        <v>1.22</v>
      </c>
      <c r="K511" s="304">
        <f t="shared" si="38"/>
        <v>8.7142857142857135</v>
      </c>
      <c r="L511" s="210" t="s">
        <v>314</v>
      </c>
    </row>
    <row r="512" spans="1:33" x14ac:dyDescent="0.2">
      <c r="A512" s="15" t="s">
        <v>139</v>
      </c>
      <c r="B512" s="479">
        <v>0</v>
      </c>
      <c r="C512" s="297" t="s">
        <v>315</v>
      </c>
      <c r="D512" s="3">
        <v>8.5399999999999991</v>
      </c>
      <c r="E512" s="3">
        <v>8.8800000000000008</v>
      </c>
      <c r="F512" s="19">
        <v>26.1</v>
      </c>
      <c r="G512" s="18">
        <v>0.42499999999999999</v>
      </c>
      <c r="H512" s="175">
        <v>0.27600000000000002</v>
      </c>
      <c r="I512" s="358">
        <v>1E-3</v>
      </c>
      <c r="J512" s="338">
        <v>0.21</v>
      </c>
      <c r="K512" s="304"/>
      <c r="L512" s="210" t="s">
        <v>317</v>
      </c>
      <c r="M512" s="249" t="s">
        <v>356</v>
      </c>
    </row>
    <row r="513" spans="1:33" x14ac:dyDescent="0.2">
      <c r="A513" s="15" t="s">
        <v>139</v>
      </c>
      <c r="B513" s="483">
        <v>2</v>
      </c>
      <c r="C513" s="480">
        <v>43348</v>
      </c>
      <c r="F513" s="19"/>
      <c r="G513" s="18"/>
      <c r="H513" s="175"/>
      <c r="I513" s="337">
        <v>0.05</v>
      </c>
      <c r="J513" s="338">
        <v>0.34</v>
      </c>
      <c r="K513" s="304">
        <f t="shared" si="38"/>
        <v>6.8</v>
      </c>
      <c r="L513" s="210" t="s">
        <v>314</v>
      </c>
    </row>
    <row r="514" spans="1:33" x14ac:dyDescent="0.2">
      <c r="A514" s="15" t="s">
        <v>139</v>
      </c>
      <c r="B514" s="483">
        <v>3</v>
      </c>
      <c r="C514" s="480">
        <v>43348</v>
      </c>
      <c r="F514" s="19"/>
      <c r="G514" s="18"/>
      <c r="H514" s="175"/>
      <c r="I514" s="337">
        <v>0.12</v>
      </c>
      <c r="J514" s="338">
        <v>0.42</v>
      </c>
      <c r="K514" s="340">
        <f t="shared" si="38"/>
        <v>3.5</v>
      </c>
      <c r="L514" s="210" t="s">
        <v>317</v>
      </c>
    </row>
    <row r="515" spans="1:33" x14ac:dyDescent="0.2">
      <c r="A515" s="15" t="s">
        <v>139</v>
      </c>
      <c r="B515" s="483">
        <v>4</v>
      </c>
      <c r="C515" s="480">
        <v>43348</v>
      </c>
      <c r="F515" s="19"/>
      <c r="G515" s="18"/>
      <c r="H515" s="175"/>
      <c r="I515" s="337">
        <v>0.23</v>
      </c>
      <c r="J515" s="338">
        <v>0.51</v>
      </c>
      <c r="K515" s="340">
        <f t="shared" si="38"/>
        <v>2.2173913043478262</v>
      </c>
      <c r="L515" s="210" t="s">
        <v>317</v>
      </c>
    </row>
    <row r="516" spans="1:33" x14ac:dyDescent="0.2">
      <c r="A516" s="15" t="s">
        <v>139</v>
      </c>
      <c r="B516" s="483">
        <v>6</v>
      </c>
      <c r="C516" s="480">
        <v>43348</v>
      </c>
      <c r="F516" s="19"/>
      <c r="G516" s="18"/>
      <c r="H516" s="175"/>
      <c r="I516" s="337">
        <v>0.05</v>
      </c>
      <c r="J516" s="338">
        <v>0.5</v>
      </c>
      <c r="K516" s="304">
        <f t="shared" si="38"/>
        <v>10</v>
      </c>
      <c r="L516" s="210" t="s">
        <v>314</v>
      </c>
    </row>
    <row r="517" spans="1:33" x14ac:dyDescent="0.2">
      <c r="A517" s="15" t="s">
        <v>139</v>
      </c>
      <c r="B517" s="483">
        <v>8</v>
      </c>
      <c r="C517" s="480">
        <v>43348</v>
      </c>
      <c r="F517" s="19"/>
      <c r="G517" s="18"/>
      <c r="H517" s="175"/>
      <c r="I517" s="337">
        <v>0.06</v>
      </c>
      <c r="J517" s="338">
        <v>0.56999999999999995</v>
      </c>
      <c r="K517" s="304">
        <f t="shared" si="38"/>
        <v>9.5</v>
      </c>
      <c r="L517" s="210" t="s">
        <v>314</v>
      </c>
    </row>
    <row r="518" spans="1:33" x14ac:dyDescent="0.2">
      <c r="A518" s="15" t="s">
        <v>139</v>
      </c>
      <c r="B518" s="483">
        <v>9.6999999999999993</v>
      </c>
      <c r="C518" s="480">
        <v>43348</v>
      </c>
      <c r="F518" s="19"/>
      <c r="G518" s="18"/>
      <c r="H518" s="175"/>
      <c r="I518" s="337">
        <v>0.47</v>
      </c>
      <c r="J518" s="338">
        <v>2.4700000000000002</v>
      </c>
      <c r="K518" s="304">
        <f t="shared" si="38"/>
        <v>5.255319148936171</v>
      </c>
      <c r="L518" s="210" t="s">
        <v>314</v>
      </c>
    </row>
    <row r="519" spans="1:33" x14ac:dyDescent="0.2">
      <c r="A519" s="15" t="s">
        <v>139</v>
      </c>
      <c r="B519" s="479">
        <v>0</v>
      </c>
      <c r="C519" s="297" t="s">
        <v>315</v>
      </c>
      <c r="D519" s="3">
        <v>8.51</v>
      </c>
      <c r="E519" s="3">
        <v>9.48</v>
      </c>
      <c r="F519" s="19">
        <v>23.3</v>
      </c>
      <c r="G519" s="18">
        <v>0.42699999999999999</v>
      </c>
      <c r="H519" s="18">
        <v>0.27700000000000002</v>
      </c>
      <c r="I519" s="337">
        <v>0.05</v>
      </c>
      <c r="J519" s="338">
        <v>0.24</v>
      </c>
      <c r="K519" s="304">
        <f t="shared" si="38"/>
        <v>4.8</v>
      </c>
      <c r="L519" s="208" t="s">
        <v>314</v>
      </c>
    </row>
    <row r="520" spans="1:33" x14ac:dyDescent="0.2">
      <c r="A520" s="15" t="s">
        <v>139</v>
      </c>
      <c r="B520" s="520">
        <v>2</v>
      </c>
      <c r="C520" s="481">
        <v>43361</v>
      </c>
      <c r="D520" s="208"/>
      <c r="E520" s="208"/>
      <c r="F520" s="19">
        <v>22.248999999999999</v>
      </c>
      <c r="G520" s="18"/>
      <c r="H520" s="18"/>
      <c r="I520" s="337">
        <v>0.18</v>
      </c>
      <c r="J520" s="338">
        <v>0.42</v>
      </c>
      <c r="K520" s="340">
        <f t="shared" si="38"/>
        <v>2.3333333333333335</v>
      </c>
      <c r="L520" s="210" t="s">
        <v>317</v>
      </c>
    </row>
    <row r="521" spans="1:33" x14ac:dyDescent="0.2">
      <c r="A521" s="15" t="s">
        <v>139</v>
      </c>
      <c r="B521" s="520">
        <v>3</v>
      </c>
      <c r="C521" s="481">
        <v>43361</v>
      </c>
      <c r="D521" s="208"/>
      <c r="E521" s="208"/>
      <c r="F521" s="19">
        <v>21.306999999999999</v>
      </c>
      <c r="G521" s="18"/>
      <c r="H521" s="18"/>
      <c r="I521" s="337">
        <v>0.38</v>
      </c>
      <c r="J521" s="338">
        <v>0.54</v>
      </c>
      <c r="K521" s="340">
        <f t="shared" si="38"/>
        <v>1.4210526315789473</v>
      </c>
      <c r="L521" s="210" t="s">
        <v>317</v>
      </c>
    </row>
    <row r="522" spans="1:33" x14ac:dyDescent="0.2">
      <c r="A522" s="15" t="s">
        <v>139</v>
      </c>
      <c r="B522" s="520">
        <v>4</v>
      </c>
      <c r="C522" s="481">
        <v>43361</v>
      </c>
      <c r="D522" s="208"/>
      <c r="E522" s="208"/>
      <c r="F522" s="19">
        <v>20.664000000000001</v>
      </c>
      <c r="G522" s="18"/>
      <c r="H522" s="18"/>
      <c r="I522" s="337">
        <v>0.49</v>
      </c>
      <c r="J522" s="338">
        <v>0.57999999999999996</v>
      </c>
      <c r="K522" s="340">
        <f t="shared" si="38"/>
        <v>1.1836734693877551</v>
      </c>
      <c r="L522" s="210" t="s">
        <v>317</v>
      </c>
    </row>
    <row r="523" spans="1:33" x14ac:dyDescent="0.2">
      <c r="A523" s="15" t="s">
        <v>139</v>
      </c>
      <c r="B523" s="520">
        <v>6</v>
      </c>
      <c r="C523" s="481">
        <v>43361</v>
      </c>
      <c r="D523" s="208"/>
      <c r="E523" s="208"/>
      <c r="F523" s="19">
        <v>13.625999999999999</v>
      </c>
      <c r="G523" s="18"/>
      <c r="H523" s="18"/>
      <c r="I523" s="337">
        <v>0.12</v>
      </c>
      <c r="J523" s="338">
        <v>0.37</v>
      </c>
      <c r="K523" s="340">
        <f t="shared" si="38"/>
        <v>3.0833333333333335</v>
      </c>
      <c r="L523" s="210" t="s">
        <v>317</v>
      </c>
      <c r="M523" s="343"/>
      <c r="N523" s="210"/>
      <c r="O523" s="210"/>
      <c r="P523" s="344"/>
      <c r="X523" s="3"/>
      <c r="Y523" s="181"/>
      <c r="Z523" s="303"/>
      <c r="AA523" s="520"/>
      <c r="AB523" s="520"/>
      <c r="AC523" s="520"/>
      <c r="AD523" s="520"/>
      <c r="AE523" s="520"/>
      <c r="AF523" s="520"/>
      <c r="AG523" s="520"/>
    </row>
    <row r="524" spans="1:33" x14ac:dyDescent="0.2">
      <c r="A524" s="15" t="s">
        <v>139</v>
      </c>
      <c r="B524" s="520">
        <v>8</v>
      </c>
      <c r="C524" s="481">
        <v>43361</v>
      </c>
      <c r="F524" s="19">
        <v>7.2370000000000001</v>
      </c>
      <c r="G524" s="18"/>
      <c r="H524" s="175"/>
      <c r="I524" s="337">
        <v>0.22</v>
      </c>
      <c r="J524" s="338">
        <v>0.74</v>
      </c>
      <c r="K524" s="340">
        <f t="shared" si="38"/>
        <v>3.3636363636363638</v>
      </c>
      <c r="L524" s="210" t="s">
        <v>317</v>
      </c>
    </row>
    <row r="525" spans="1:33" x14ac:dyDescent="0.2">
      <c r="A525" s="15" t="s">
        <v>139</v>
      </c>
      <c r="B525" s="520">
        <v>9.8000000000000007</v>
      </c>
      <c r="C525" s="481">
        <v>43361</v>
      </c>
      <c r="F525" s="19">
        <v>5.7539999999999996</v>
      </c>
      <c r="G525" s="18">
        <v>0.48899999999999999</v>
      </c>
      <c r="H525" s="175">
        <v>0.317</v>
      </c>
      <c r="I525" s="337">
        <v>0.64</v>
      </c>
      <c r="J525" s="338">
        <v>2.64</v>
      </c>
      <c r="K525" s="340">
        <f t="shared" si="38"/>
        <v>4.125</v>
      </c>
      <c r="L525" s="208" t="s">
        <v>314</v>
      </c>
    </row>
    <row r="526" spans="1:33" x14ac:dyDescent="0.2">
      <c r="A526" s="15" t="s">
        <v>139</v>
      </c>
      <c r="B526" s="479">
        <v>0</v>
      </c>
      <c r="C526" s="297" t="s">
        <v>315</v>
      </c>
      <c r="D526" s="3">
        <v>8.31</v>
      </c>
      <c r="E526" s="3">
        <v>9.3699999999999992</v>
      </c>
      <c r="F526" s="3">
        <v>18.5</v>
      </c>
      <c r="G526" s="3">
        <v>0.42599999999999999</v>
      </c>
      <c r="H526" s="20">
        <v>0.27900000000000003</v>
      </c>
      <c r="I526" s="337">
        <v>0.28000000000000003</v>
      </c>
      <c r="J526" s="338">
        <v>0.57999999999999996</v>
      </c>
      <c r="K526" s="340">
        <f t="shared" si="38"/>
        <v>2.0714285714285712</v>
      </c>
      <c r="L526" s="210" t="s">
        <v>317</v>
      </c>
    </row>
    <row r="527" spans="1:33" x14ac:dyDescent="0.2">
      <c r="A527" s="15" t="s">
        <v>139</v>
      </c>
      <c r="B527" s="520">
        <v>3</v>
      </c>
      <c r="C527" s="481">
        <v>43384</v>
      </c>
      <c r="I527" s="337">
        <v>0.37</v>
      </c>
      <c r="J527" s="338">
        <v>0.75</v>
      </c>
      <c r="K527" s="340">
        <f t="shared" si="38"/>
        <v>2.0270270270270272</v>
      </c>
      <c r="L527" s="210" t="s">
        <v>317</v>
      </c>
    </row>
    <row r="528" spans="1:33" x14ac:dyDescent="0.2">
      <c r="A528" s="15" t="s">
        <v>139</v>
      </c>
      <c r="B528" s="520">
        <v>6</v>
      </c>
      <c r="C528" s="481">
        <v>43384</v>
      </c>
      <c r="I528" s="337">
        <v>0.3</v>
      </c>
      <c r="J528" s="338">
        <v>0.68</v>
      </c>
      <c r="K528" s="340">
        <f t="shared" si="38"/>
        <v>2.2666666666666671</v>
      </c>
      <c r="L528" s="210" t="s">
        <v>317</v>
      </c>
    </row>
    <row r="529" spans="1:32" x14ac:dyDescent="0.2">
      <c r="A529" s="15" t="s">
        <v>139</v>
      </c>
      <c r="B529" s="520">
        <v>8</v>
      </c>
      <c r="C529" s="481">
        <v>43384</v>
      </c>
      <c r="I529" s="337">
        <v>0.26</v>
      </c>
      <c r="J529" s="338">
        <v>0.81</v>
      </c>
      <c r="K529" s="340">
        <f t="shared" si="38"/>
        <v>3.1153846153846154</v>
      </c>
      <c r="L529" s="210" t="s">
        <v>317</v>
      </c>
      <c r="X529" s="520"/>
      <c r="Y529" s="520"/>
      <c r="Z529" s="55"/>
      <c r="AA529" s="520"/>
      <c r="AB529" s="520"/>
      <c r="AC529" s="520"/>
      <c r="AD529" s="520"/>
      <c r="AE529" s="520"/>
      <c r="AF529" s="520"/>
    </row>
    <row r="530" spans="1:32" x14ac:dyDescent="0.2">
      <c r="A530" s="15" t="s">
        <v>139</v>
      </c>
      <c r="B530" s="520">
        <v>9.6</v>
      </c>
      <c r="C530" s="481">
        <v>43384</v>
      </c>
      <c r="I530" s="337">
        <v>0.33</v>
      </c>
      <c r="J530" s="338">
        <v>1.47</v>
      </c>
      <c r="K530" s="340">
        <f t="shared" si="38"/>
        <v>4.4545454545454541</v>
      </c>
      <c r="L530" s="208" t="s">
        <v>314</v>
      </c>
      <c r="X530" s="520"/>
      <c r="Y530" s="520"/>
      <c r="Z530" s="55"/>
      <c r="AA530" s="520"/>
      <c r="AB530" s="520"/>
      <c r="AC530" s="520"/>
      <c r="AD530" s="520"/>
      <c r="AE530" s="520"/>
      <c r="AF530" s="520"/>
    </row>
    <row r="531" spans="1:32" x14ac:dyDescent="0.2">
      <c r="A531" s="15" t="s">
        <v>139</v>
      </c>
      <c r="B531" s="479">
        <v>0</v>
      </c>
      <c r="C531" s="297" t="s">
        <v>315</v>
      </c>
      <c r="D531" s="3">
        <v>7.91</v>
      </c>
      <c r="E531" s="3">
        <v>9.5</v>
      </c>
      <c r="F531" s="3">
        <v>3.2</v>
      </c>
      <c r="G531" s="3">
        <v>0.46700000000000003</v>
      </c>
      <c r="H531" s="20">
        <v>0.30399999999999999</v>
      </c>
      <c r="I531" s="337">
        <v>0.24</v>
      </c>
      <c r="J531" s="338">
        <v>0.23</v>
      </c>
      <c r="K531" s="340">
        <f t="shared" si="38"/>
        <v>0.95833333333333337</v>
      </c>
      <c r="L531" s="210" t="s">
        <v>317</v>
      </c>
      <c r="M531"/>
      <c r="N531"/>
      <c r="O531"/>
      <c r="P531"/>
      <c r="Q531"/>
      <c r="R531"/>
      <c r="S531"/>
      <c r="T531"/>
      <c r="X531" s="520"/>
      <c r="Y531" s="520"/>
      <c r="Z531" s="55"/>
      <c r="AA531" s="520"/>
      <c r="AB531" s="520"/>
      <c r="AC531" s="520"/>
      <c r="AD531" s="520"/>
      <c r="AE531" s="520"/>
      <c r="AF531" s="520"/>
    </row>
    <row r="532" spans="1:32" x14ac:dyDescent="0.2">
      <c r="A532" s="15" t="s">
        <v>139</v>
      </c>
      <c r="B532" s="520">
        <v>3</v>
      </c>
      <c r="C532" s="481">
        <v>43438</v>
      </c>
      <c r="I532" s="337">
        <v>0.28000000000000003</v>
      </c>
      <c r="J532" s="338">
        <v>0.39</v>
      </c>
      <c r="K532" s="340">
        <f t="shared" si="38"/>
        <v>1.3928571428571428</v>
      </c>
      <c r="L532" s="210" t="s">
        <v>317</v>
      </c>
      <c r="M532" s="402"/>
      <c r="X532" s="520"/>
      <c r="Y532" s="520"/>
      <c r="Z532" s="55"/>
      <c r="AA532" s="520"/>
      <c r="AB532" s="520"/>
      <c r="AC532" s="520"/>
      <c r="AD532" s="520"/>
      <c r="AE532" s="520"/>
      <c r="AF532" s="520"/>
    </row>
    <row r="533" spans="1:32" x14ac:dyDescent="0.2">
      <c r="A533" s="15" t="s">
        <v>139</v>
      </c>
      <c r="B533" s="520">
        <v>6</v>
      </c>
      <c r="C533" s="481">
        <v>43438</v>
      </c>
      <c r="I533" s="337">
        <v>0.22</v>
      </c>
      <c r="J533" s="338">
        <v>0.3</v>
      </c>
      <c r="K533" s="340">
        <f t="shared" si="38"/>
        <v>1.3636363636363635</v>
      </c>
      <c r="L533" s="210" t="s">
        <v>317</v>
      </c>
      <c r="M533" s="402"/>
    </row>
    <row r="534" spans="1:32" x14ac:dyDescent="0.2">
      <c r="A534" s="15" t="s">
        <v>139</v>
      </c>
      <c r="B534" s="520">
        <v>9.6</v>
      </c>
      <c r="C534" s="481">
        <v>43438</v>
      </c>
      <c r="I534" s="337">
        <v>0.26</v>
      </c>
      <c r="J534" s="338">
        <v>0.27</v>
      </c>
      <c r="K534" s="340">
        <f t="shared" si="38"/>
        <v>1.0384615384615385</v>
      </c>
      <c r="L534" s="210" t="s">
        <v>317</v>
      </c>
      <c r="M534" s="402"/>
    </row>
    <row r="535" spans="1:32" x14ac:dyDescent="0.2">
      <c r="A535" s="15" t="s">
        <v>139</v>
      </c>
      <c r="B535" s="479">
        <v>0</v>
      </c>
      <c r="C535" s="297" t="s">
        <v>315</v>
      </c>
      <c r="D535" s="3">
        <v>8.25</v>
      </c>
      <c r="E535" s="3">
        <v>10.51</v>
      </c>
      <c r="F535" s="3">
        <v>11.1</v>
      </c>
      <c r="G535" s="3">
        <v>0.45200000000000001</v>
      </c>
      <c r="H535" s="20">
        <v>0.29399999999999998</v>
      </c>
      <c r="I535" s="337">
        <v>1</v>
      </c>
      <c r="J535" s="338">
        <v>0.17</v>
      </c>
      <c r="K535" s="340">
        <f t="shared" si="38"/>
        <v>0.17</v>
      </c>
      <c r="L535" s="210" t="s">
        <v>317</v>
      </c>
      <c r="M535" s="402"/>
    </row>
    <row r="536" spans="1:32" x14ac:dyDescent="0.2">
      <c r="A536" s="15" t="s">
        <v>139</v>
      </c>
      <c r="B536" s="3">
        <v>3</v>
      </c>
      <c r="C536" s="481">
        <v>43601</v>
      </c>
      <c r="F536" s="3">
        <v>10</v>
      </c>
      <c r="I536" s="337">
        <v>0.15</v>
      </c>
      <c r="J536" s="338">
        <v>0.26</v>
      </c>
      <c r="K536" s="340">
        <f t="shared" si="38"/>
        <v>1.7333333333333334</v>
      </c>
      <c r="L536" s="210" t="s">
        <v>317</v>
      </c>
      <c r="M536" s="402"/>
    </row>
    <row r="537" spans="1:32" x14ac:dyDescent="0.2">
      <c r="A537" s="15" t="s">
        <v>139</v>
      </c>
      <c r="B537" s="3">
        <v>6</v>
      </c>
      <c r="C537" s="481">
        <v>43601</v>
      </c>
      <c r="F537" s="3">
        <v>7.4</v>
      </c>
      <c r="I537" s="337">
        <v>0.14000000000000001</v>
      </c>
      <c r="J537" s="338">
        <v>0.3</v>
      </c>
      <c r="K537" s="340">
        <f t="shared" si="38"/>
        <v>2.1428571428571428</v>
      </c>
      <c r="L537" s="210" t="s">
        <v>317</v>
      </c>
      <c r="M537" s="402"/>
    </row>
    <row r="538" spans="1:32" x14ac:dyDescent="0.2">
      <c r="A538" s="15" t="s">
        <v>139</v>
      </c>
      <c r="B538" s="3">
        <v>9.8000000000000007</v>
      </c>
      <c r="C538" s="481">
        <v>43601</v>
      </c>
      <c r="F538" s="3">
        <v>5.05</v>
      </c>
      <c r="G538" s="3">
        <v>0.48099999999999998</v>
      </c>
      <c r="I538" s="337">
        <v>0.03</v>
      </c>
      <c r="J538" s="338">
        <v>0.22</v>
      </c>
      <c r="K538" s="304">
        <f t="shared" si="38"/>
        <v>7.3333333333333339</v>
      </c>
      <c r="L538" s="208" t="s">
        <v>314</v>
      </c>
      <c r="M538" s="402"/>
    </row>
    <row r="539" spans="1:32" x14ac:dyDescent="0.2">
      <c r="A539" s="15" t="s">
        <v>139</v>
      </c>
      <c r="B539" s="479">
        <v>0</v>
      </c>
      <c r="C539" s="297" t="s">
        <v>315</v>
      </c>
      <c r="D539" s="3">
        <v>8.58</v>
      </c>
      <c r="E539" s="3">
        <v>9.7899999999999991</v>
      </c>
      <c r="F539" s="3">
        <v>22.3</v>
      </c>
      <c r="G539" s="3">
        <v>0.45</v>
      </c>
      <c r="H539" s="20">
        <v>0.29299999999999998</v>
      </c>
      <c r="I539" s="337">
        <v>0.13</v>
      </c>
      <c r="J539" s="338">
        <v>0.16</v>
      </c>
      <c r="K539" s="340">
        <f t="shared" si="38"/>
        <v>1.2307692307692308</v>
      </c>
      <c r="L539" s="210" t="s">
        <v>317</v>
      </c>
      <c r="M539" s="402"/>
      <c r="U539"/>
      <c r="V539"/>
      <c r="W539"/>
      <c r="X539"/>
      <c r="Y539"/>
    </row>
    <row r="540" spans="1:32" x14ac:dyDescent="0.2">
      <c r="A540" s="15" t="s">
        <v>139</v>
      </c>
      <c r="B540" s="3">
        <v>3</v>
      </c>
      <c r="C540" s="481">
        <v>43642</v>
      </c>
      <c r="F540" s="3">
        <v>17.899999999999999</v>
      </c>
      <c r="G540" s="3">
        <v>0.45700000000000002</v>
      </c>
      <c r="H540" s="20">
        <v>0.29699999999999999</v>
      </c>
      <c r="I540" s="337">
        <v>0.32</v>
      </c>
      <c r="J540" s="338">
        <v>0.32</v>
      </c>
      <c r="K540" s="340">
        <f t="shared" si="38"/>
        <v>1</v>
      </c>
      <c r="L540" s="210" t="s">
        <v>317</v>
      </c>
      <c r="U540"/>
      <c r="V540"/>
      <c r="W540"/>
      <c r="X540"/>
      <c r="Y540"/>
    </row>
    <row r="541" spans="1:32" x14ac:dyDescent="0.2">
      <c r="A541" s="15" t="s">
        <v>139</v>
      </c>
      <c r="B541" s="3">
        <v>6</v>
      </c>
      <c r="C541" s="481">
        <v>43642</v>
      </c>
      <c r="F541" s="3">
        <v>8.3000000000000007</v>
      </c>
      <c r="G541" s="3">
        <v>0.46400000000000002</v>
      </c>
      <c r="I541" s="337">
        <v>0.16</v>
      </c>
      <c r="J541" s="338">
        <v>0.36</v>
      </c>
      <c r="K541" s="340">
        <f t="shared" si="38"/>
        <v>2.25</v>
      </c>
      <c r="L541" s="210" t="s">
        <v>317</v>
      </c>
      <c r="U541"/>
      <c r="V541"/>
      <c r="W541"/>
      <c r="X541"/>
      <c r="Y541"/>
    </row>
    <row r="542" spans="1:32" x14ac:dyDescent="0.2">
      <c r="A542" s="15" t="s">
        <v>139</v>
      </c>
      <c r="B542" s="3">
        <v>7.3</v>
      </c>
      <c r="C542" s="481">
        <v>43642</v>
      </c>
      <c r="I542" s="337">
        <v>0.19</v>
      </c>
      <c r="J542" s="338">
        <v>0.33</v>
      </c>
      <c r="K542" s="340">
        <f t="shared" si="38"/>
        <v>1.736842105263158</v>
      </c>
      <c r="L542" s="210" t="s">
        <v>317</v>
      </c>
      <c r="U542"/>
      <c r="V542"/>
      <c r="W542"/>
      <c r="X542"/>
      <c r="Y542"/>
    </row>
    <row r="543" spans="1:32" x14ac:dyDescent="0.2">
      <c r="A543" s="15" t="s">
        <v>139</v>
      </c>
      <c r="B543" s="520">
        <v>9.5</v>
      </c>
      <c r="C543" s="511">
        <v>43642</v>
      </c>
      <c r="F543" s="3">
        <v>5.7</v>
      </c>
      <c r="G543" s="3">
        <v>0.48599999999999999</v>
      </c>
      <c r="I543" s="337">
        <v>0.33</v>
      </c>
      <c r="J543" s="338">
        <v>0.62</v>
      </c>
      <c r="K543" s="340">
        <f t="shared" si="38"/>
        <v>1.8787878787878787</v>
      </c>
      <c r="L543" s="210" t="s">
        <v>317</v>
      </c>
      <c r="M543" s="402"/>
      <c r="U543"/>
      <c r="V543"/>
      <c r="W543"/>
      <c r="X543"/>
      <c r="Y543"/>
    </row>
    <row r="544" spans="1:32" x14ac:dyDescent="0.2">
      <c r="A544" s="15" t="s">
        <v>139</v>
      </c>
      <c r="B544" s="479">
        <v>0</v>
      </c>
      <c r="C544" s="297" t="s">
        <v>315</v>
      </c>
      <c r="D544" s="3">
        <v>8.61</v>
      </c>
      <c r="E544" s="3">
        <v>8.8699999999999992</v>
      </c>
      <c r="F544" s="3">
        <v>26.3</v>
      </c>
      <c r="G544" s="3">
        <v>0.432</v>
      </c>
      <c r="H544" s="20">
        <v>0.28100000000000003</v>
      </c>
      <c r="I544" s="337">
        <v>0.11</v>
      </c>
      <c r="J544" s="338">
        <v>0.95</v>
      </c>
      <c r="K544" s="304">
        <f t="shared" si="38"/>
        <v>8.6363636363636367</v>
      </c>
      <c r="L544" s="208" t="s">
        <v>314</v>
      </c>
      <c r="M544" s="402"/>
      <c r="U544"/>
      <c r="V544"/>
      <c r="W544"/>
      <c r="X544"/>
      <c r="Y544"/>
    </row>
    <row r="545" spans="1:25" x14ac:dyDescent="0.2">
      <c r="A545" s="15" t="s">
        <v>139</v>
      </c>
      <c r="B545" s="3">
        <v>3</v>
      </c>
      <c r="C545" s="481">
        <v>43655</v>
      </c>
      <c r="I545" s="337">
        <v>0.36</v>
      </c>
      <c r="J545" s="338">
        <v>1.26</v>
      </c>
      <c r="K545" s="340">
        <f t="shared" si="38"/>
        <v>3.5</v>
      </c>
      <c r="L545" s="210" t="s">
        <v>317</v>
      </c>
      <c r="M545" s="402"/>
      <c r="U545"/>
      <c r="V545"/>
      <c r="W545"/>
      <c r="X545"/>
      <c r="Y545"/>
    </row>
    <row r="546" spans="1:25" x14ac:dyDescent="0.2">
      <c r="A546" s="15" t="s">
        <v>139</v>
      </c>
      <c r="B546" s="3">
        <v>6</v>
      </c>
      <c r="C546" s="481">
        <v>43655</v>
      </c>
      <c r="I546" s="337">
        <v>0.35</v>
      </c>
      <c r="J546" s="338">
        <v>1.48</v>
      </c>
      <c r="K546" s="340">
        <f t="shared" si="38"/>
        <v>4.2285714285714286</v>
      </c>
      <c r="L546" s="208" t="s">
        <v>314</v>
      </c>
      <c r="M546" s="402"/>
    </row>
    <row r="547" spans="1:25" x14ac:dyDescent="0.2">
      <c r="A547" s="15" t="s">
        <v>139</v>
      </c>
      <c r="B547" s="3">
        <v>8.6</v>
      </c>
      <c r="C547" s="481">
        <v>43655</v>
      </c>
      <c r="I547" s="337">
        <v>0.39</v>
      </c>
      <c r="J547" s="338">
        <v>3.47</v>
      </c>
      <c r="K547" s="304">
        <f t="shared" si="38"/>
        <v>8.8974358974358978</v>
      </c>
      <c r="L547" s="208" t="s">
        <v>314</v>
      </c>
      <c r="M547" s="402"/>
    </row>
    <row r="548" spans="1:25" x14ac:dyDescent="0.2">
      <c r="A548" s="15" t="s">
        <v>139</v>
      </c>
      <c r="B548" s="520">
        <v>9.8000000000000007</v>
      </c>
      <c r="C548" s="481">
        <v>43655</v>
      </c>
      <c r="I548" s="337">
        <v>0.17</v>
      </c>
      <c r="J548" s="338">
        <v>2.12</v>
      </c>
      <c r="K548" s="304">
        <f t="shared" si="38"/>
        <v>12.470588235294118</v>
      </c>
      <c r="L548" s="208" t="s">
        <v>314</v>
      </c>
      <c r="M548" s="402"/>
    </row>
    <row r="549" spans="1:25" x14ac:dyDescent="0.2">
      <c r="A549" s="15" t="s">
        <v>139</v>
      </c>
      <c r="B549" s="479">
        <v>0</v>
      </c>
      <c r="C549" s="297" t="s">
        <v>315</v>
      </c>
      <c r="D549" s="3">
        <v>8.58</v>
      </c>
      <c r="E549" s="3">
        <v>8.66</v>
      </c>
      <c r="F549" s="3">
        <v>25.5</v>
      </c>
      <c r="G549" s="3">
        <v>0.42699999999999999</v>
      </c>
      <c r="H549" s="20">
        <v>0.27700000000000002</v>
      </c>
      <c r="I549" s="337">
        <v>0.1</v>
      </c>
      <c r="J549" s="338">
        <v>0.18</v>
      </c>
      <c r="K549" s="340">
        <f t="shared" si="38"/>
        <v>1.7999999999999998</v>
      </c>
      <c r="L549" s="210" t="s">
        <v>317</v>
      </c>
      <c r="M549" s="402"/>
    </row>
    <row r="550" spans="1:25" x14ac:dyDescent="0.2">
      <c r="A550" s="15" t="s">
        <v>139</v>
      </c>
      <c r="B550" s="3">
        <v>3</v>
      </c>
      <c r="C550" s="481">
        <v>43670</v>
      </c>
      <c r="F550" s="3">
        <v>24.8</v>
      </c>
      <c r="I550" s="337">
        <v>0.17</v>
      </c>
      <c r="J550" s="338">
        <v>0.3</v>
      </c>
      <c r="K550" s="340">
        <f t="shared" si="38"/>
        <v>1.7647058823529409</v>
      </c>
      <c r="L550" s="210" t="s">
        <v>317</v>
      </c>
      <c r="M550" s="402"/>
    </row>
    <row r="551" spans="1:25" x14ac:dyDescent="0.2">
      <c r="A551" s="15" t="s">
        <v>139</v>
      </c>
      <c r="B551" s="3">
        <v>6</v>
      </c>
      <c r="C551" s="481">
        <v>43670</v>
      </c>
      <c r="F551" s="3">
        <v>10.1</v>
      </c>
      <c r="I551" s="337">
        <v>0.21</v>
      </c>
      <c r="J551" s="338">
        <v>0.33</v>
      </c>
      <c r="K551" s="340">
        <f t="shared" si="38"/>
        <v>1.5714285714285716</v>
      </c>
      <c r="L551" s="210" t="s">
        <v>317</v>
      </c>
      <c r="M551" s="402"/>
    </row>
    <row r="552" spans="1:25" x14ac:dyDescent="0.2">
      <c r="A552" s="15" t="s">
        <v>139</v>
      </c>
      <c r="B552" s="520">
        <v>9.6999999999999993</v>
      </c>
      <c r="C552" s="481">
        <v>43670</v>
      </c>
      <c r="F552" s="3">
        <v>5.79</v>
      </c>
      <c r="I552" s="337">
        <v>0.28000000000000003</v>
      </c>
      <c r="J552" s="338">
        <v>0.5</v>
      </c>
      <c r="K552" s="340">
        <f t="shared" si="38"/>
        <v>1.7857142857142856</v>
      </c>
      <c r="L552" s="210" t="s">
        <v>317</v>
      </c>
      <c r="M552" s="402"/>
    </row>
    <row r="553" spans="1:25" x14ac:dyDescent="0.2">
      <c r="A553" s="15" t="s">
        <v>139</v>
      </c>
      <c r="B553" s="479">
        <v>0</v>
      </c>
      <c r="C553" s="297" t="s">
        <v>315</v>
      </c>
      <c r="D553" s="3">
        <v>8.5</v>
      </c>
      <c r="E553" s="3">
        <v>9.09</v>
      </c>
      <c r="F553" s="3">
        <v>25.7</v>
      </c>
      <c r="G553" s="3">
        <v>0.41</v>
      </c>
      <c r="H553" s="20">
        <v>0.26600000000000001</v>
      </c>
      <c r="I553" s="337">
        <v>0.11</v>
      </c>
      <c r="J553" s="338">
        <v>0.17</v>
      </c>
      <c r="K553" s="340">
        <f t="shared" si="38"/>
        <v>1.5454545454545456</v>
      </c>
      <c r="L553" s="210" t="s">
        <v>317</v>
      </c>
    </row>
    <row r="554" spans="1:25" x14ac:dyDescent="0.2">
      <c r="A554" s="15" t="s">
        <v>139</v>
      </c>
      <c r="B554" s="3">
        <v>3</v>
      </c>
      <c r="C554" s="481">
        <v>43683</v>
      </c>
      <c r="I554" s="337">
        <v>0.39</v>
      </c>
      <c r="J554" s="338">
        <v>0.34</v>
      </c>
      <c r="K554" s="340">
        <f t="shared" si="38"/>
        <v>0.87179487179487181</v>
      </c>
      <c r="L554" s="210" t="s">
        <v>317</v>
      </c>
    </row>
    <row r="555" spans="1:25" x14ac:dyDescent="0.2">
      <c r="A555" s="15" t="s">
        <v>139</v>
      </c>
      <c r="B555" s="3">
        <v>4.5</v>
      </c>
      <c r="C555" s="481">
        <v>43683</v>
      </c>
      <c r="I555" s="337">
        <v>0.54</v>
      </c>
      <c r="J555" s="338">
        <v>0.72</v>
      </c>
      <c r="K555" s="340">
        <f t="shared" si="38"/>
        <v>1.3333333333333333</v>
      </c>
      <c r="L555" s="210" t="s">
        <v>317</v>
      </c>
    </row>
    <row r="556" spans="1:25" x14ac:dyDescent="0.2">
      <c r="A556" s="15" t="s">
        <v>139</v>
      </c>
      <c r="B556" s="520">
        <v>6</v>
      </c>
      <c r="C556" s="481">
        <v>43683</v>
      </c>
      <c r="I556" s="337">
        <v>0.35</v>
      </c>
      <c r="J556" s="338">
        <v>0.49</v>
      </c>
      <c r="K556" s="340">
        <f t="shared" si="38"/>
        <v>1.4000000000000001</v>
      </c>
      <c r="L556" s="210" t="s">
        <v>317</v>
      </c>
    </row>
    <row r="557" spans="1:25" x14ac:dyDescent="0.2">
      <c r="A557" s="208" t="s">
        <v>139</v>
      </c>
      <c r="B557" s="520">
        <v>9.8000000000000007</v>
      </c>
      <c r="C557" s="481">
        <v>43683</v>
      </c>
      <c r="I557" s="337">
        <v>0.28999999999999998</v>
      </c>
      <c r="J557" s="338">
        <v>0.55000000000000004</v>
      </c>
      <c r="K557" s="340">
        <f t="shared" si="38"/>
        <v>1.8965517241379313</v>
      </c>
      <c r="L557" s="210" t="s">
        <v>317</v>
      </c>
    </row>
  </sheetData>
  <sortState ref="A197:BJ273">
    <sortCondition ref="A197:A273"/>
  </sortState>
  <phoneticPr fontId="43" type="noConversion"/>
  <pageMargins left="0.75" right="0.75" top="1" bottom="1" header="0.5" footer="0.5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X386"/>
  <sheetViews>
    <sheetView zoomScale="90" zoomScaleNormal="90" zoomScalePageLayoutView="75" workbookViewId="0">
      <pane ySplit="1" topLeftCell="A188" activePane="bottomLeft" state="frozen"/>
      <selection activeCell="L121" sqref="L121"/>
      <selection pane="bottomLeft" activeCell="M6" sqref="M6"/>
    </sheetView>
  </sheetViews>
  <sheetFormatPr baseColWidth="10" defaultColWidth="10.83203125" defaultRowHeight="16" x14ac:dyDescent="0.2"/>
  <cols>
    <col min="1" max="1" width="35.1640625" style="208" customWidth="1"/>
    <col min="2" max="2" width="14" style="49" customWidth="1"/>
    <col min="3" max="3" width="5.6640625" style="208" customWidth="1"/>
    <col min="4" max="4" width="6.1640625" style="3" bestFit="1" customWidth="1"/>
    <col min="5" max="5" width="10.1640625" style="3" bestFit="1" customWidth="1"/>
    <col min="6" max="6" width="8.1640625" style="3" bestFit="1" customWidth="1"/>
    <col min="7" max="7" width="8.6640625" style="20" customWidth="1"/>
    <col min="8" max="8" width="7.83203125" style="337" customWidth="1"/>
    <col min="9" max="9" width="10.1640625" style="338" bestFit="1" customWidth="1"/>
    <col min="10" max="10" width="10.83203125" style="3"/>
    <col min="11" max="11" width="10.83203125" style="208"/>
    <col min="12" max="12" width="32.5" style="208" bestFit="1" customWidth="1"/>
    <col min="13" max="13" width="10.83203125" style="208"/>
    <col min="14" max="14" width="32.5" style="208" bestFit="1" customWidth="1"/>
    <col min="15" max="16384" width="10.83203125" style="208"/>
  </cols>
  <sheetData>
    <row r="1" spans="1:24" ht="34" x14ac:dyDescent="0.2">
      <c r="A1" s="237" t="s">
        <v>359</v>
      </c>
      <c r="B1" s="486" t="s">
        <v>0</v>
      </c>
      <c r="C1" s="294" t="s">
        <v>84</v>
      </c>
      <c r="D1" s="46" t="s">
        <v>85</v>
      </c>
      <c r="E1" s="46" t="s">
        <v>86</v>
      </c>
      <c r="F1" s="46" t="s">
        <v>311</v>
      </c>
      <c r="G1" s="46" t="s">
        <v>312</v>
      </c>
      <c r="H1" s="295" t="s">
        <v>89</v>
      </c>
      <c r="I1" s="296" t="s">
        <v>97</v>
      </c>
      <c r="J1" s="3" t="s">
        <v>360</v>
      </c>
      <c r="K1" s="153" t="s">
        <v>361</v>
      </c>
    </row>
    <row r="2" spans="1:24" x14ac:dyDescent="0.2">
      <c r="A2" s="300" t="s">
        <v>117</v>
      </c>
      <c r="B2" s="401">
        <v>42194</v>
      </c>
      <c r="C2" s="461">
        <v>8.57</v>
      </c>
      <c r="D2" s="299">
        <v>8.6</v>
      </c>
      <c r="E2" s="299">
        <v>17.8</v>
      </c>
      <c r="F2" s="308">
        <v>0.52</v>
      </c>
      <c r="G2" s="400">
        <v>0.34</v>
      </c>
      <c r="H2" s="336">
        <v>0.13</v>
      </c>
      <c r="I2" s="34">
        <v>1.86</v>
      </c>
      <c r="J2" s="19">
        <f>I2/H2</f>
        <v>14.307692307692308</v>
      </c>
      <c r="K2" s="495">
        <v>4</v>
      </c>
    </row>
    <row r="3" spans="1:24" x14ac:dyDescent="0.2">
      <c r="A3" s="245" t="s">
        <v>117</v>
      </c>
      <c r="B3" s="401">
        <v>42207</v>
      </c>
      <c r="C3" s="281">
        <v>8.67</v>
      </c>
      <c r="D3" s="16">
        <v>7.35</v>
      </c>
      <c r="E3" s="19">
        <v>19.3</v>
      </c>
      <c r="F3" s="18">
        <v>0.53800000000000003</v>
      </c>
      <c r="G3" s="175">
        <v>0.35099999999999998</v>
      </c>
      <c r="H3" s="107">
        <v>0.36</v>
      </c>
      <c r="I3" s="338">
        <v>1.07</v>
      </c>
      <c r="J3" s="19">
        <f t="shared" ref="J3:J77" si="0">I3/H3</f>
        <v>2.9722222222222223</v>
      </c>
      <c r="K3" s="495">
        <v>4</v>
      </c>
    </row>
    <row r="4" spans="1:24" x14ac:dyDescent="0.2">
      <c r="A4" s="245" t="s">
        <v>117</v>
      </c>
      <c r="B4" s="401">
        <v>42276</v>
      </c>
      <c r="C4" s="281">
        <v>8.83</v>
      </c>
      <c r="D4" s="16">
        <v>16.38</v>
      </c>
      <c r="E4" s="19">
        <v>19.5</v>
      </c>
      <c r="F4" s="18">
        <v>0.47699999999999998</v>
      </c>
      <c r="G4" s="175">
        <v>0.309</v>
      </c>
      <c r="H4" s="107">
        <v>0.33</v>
      </c>
      <c r="I4" s="338">
        <v>1.66</v>
      </c>
      <c r="J4" s="19">
        <f t="shared" si="0"/>
        <v>5.0303030303030294</v>
      </c>
      <c r="K4" s="495">
        <v>4</v>
      </c>
    </row>
    <row r="5" spans="1:24" x14ac:dyDescent="0.2">
      <c r="A5" s="245" t="s">
        <v>117</v>
      </c>
      <c r="B5" s="401">
        <v>42635</v>
      </c>
      <c r="C5" s="281">
        <v>9.24</v>
      </c>
      <c r="D5" s="16">
        <v>6.07</v>
      </c>
      <c r="E5" s="19">
        <v>24.2</v>
      </c>
      <c r="F5" s="18">
        <v>0.378</v>
      </c>
      <c r="G5" s="175">
        <v>0.246</v>
      </c>
      <c r="H5" s="107">
        <v>0.94</v>
      </c>
      <c r="I5" s="29">
        <v>0.6</v>
      </c>
      <c r="J5" s="19">
        <f t="shared" si="0"/>
        <v>0.63829787234042556</v>
      </c>
      <c r="K5" s="495">
        <v>4</v>
      </c>
    </row>
    <row r="6" spans="1:24" x14ac:dyDescent="0.2">
      <c r="A6" s="245" t="s">
        <v>117</v>
      </c>
      <c r="B6" s="401">
        <v>42682</v>
      </c>
      <c r="C6" s="281"/>
      <c r="D6" s="16"/>
      <c r="E6" s="19"/>
      <c r="F6" s="18"/>
      <c r="H6" s="107"/>
      <c r="J6" s="19"/>
      <c r="K6" s="495">
        <v>4</v>
      </c>
    </row>
    <row r="7" spans="1:24" x14ac:dyDescent="0.2">
      <c r="A7" s="245" t="s">
        <v>117</v>
      </c>
      <c r="B7" s="401">
        <v>42864</v>
      </c>
      <c r="C7" s="208">
        <v>8.8699999999999992</v>
      </c>
      <c r="D7" s="3">
        <v>10.62</v>
      </c>
      <c r="E7" s="3">
        <v>13.5</v>
      </c>
      <c r="F7" s="3">
        <v>0.45400000000000001</v>
      </c>
      <c r="G7" s="20">
        <v>0.29499999999999998</v>
      </c>
      <c r="H7" s="337">
        <v>2.4300000000000002</v>
      </c>
      <c r="I7" s="338">
        <v>3.16</v>
      </c>
      <c r="J7" s="19">
        <f t="shared" si="0"/>
        <v>1.3004115226337449</v>
      </c>
      <c r="K7" s="495">
        <v>4</v>
      </c>
    </row>
    <row r="8" spans="1:24" x14ac:dyDescent="0.2">
      <c r="A8" s="245" t="s">
        <v>117</v>
      </c>
      <c r="B8" s="478">
        <v>42899</v>
      </c>
      <c r="C8" s="339">
        <v>9.01</v>
      </c>
      <c r="D8" s="16">
        <v>13</v>
      </c>
      <c r="E8" s="3">
        <v>22.9</v>
      </c>
      <c r="F8" s="3">
        <v>0.41699999999999998</v>
      </c>
      <c r="G8" s="18">
        <v>0.27100000000000002</v>
      </c>
      <c r="H8" s="107">
        <v>0.27</v>
      </c>
      <c r="I8" s="29">
        <v>4.5</v>
      </c>
      <c r="J8" s="19">
        <f t="shared" si="0"/>
        <v>16.666666666666664</v>
      </c>
      <c r="K8" s="495">
        <v>4</v>
      </c>
    </row>
    <row r="9" spans="1:24" x14ac:dyDescent="0.2">
      <c r="A9" s="245" t="s">
        <v>117</v>
      </c>
      <c r="B9" s="401">
        <v>42913</v>
      </c>
      <c r="C9" s="339">
        <v>8.74</v>
      </c>
      <c r="D9" s="16">
        <v>10.7</v>
      </c>
      <c r="E9" s="16">
        <v>20</v>
      </c>
      <c r="F9" s="18">
        <v>0.41599999999999998</v>
      </c>
      <c r="G9" s="18">
        <v>0.27100000000000002</v>
      </c>
      <c r="H9" s="107">
        <v>0.02</v>
      </c>
      <c r="I9" s="29">
        <v>1.04</v>
      </c>
      <c r="J9" s="19">
        <f t="shared" si="0"/>
        <v>52</v>
      </c>
      <c r="K9" s="495">
        <v>4</v>
      </c>
    </row>
    <row r="10" spans="1:24" x14ac:dyDescent="0.2">
      <c r="A10" s="245" t="s">
        <v>117</v>
      </c>
      <c r="B10" s="401">
        <v>42926</v>
      </c>
      <c r="C10" s="339">
        <v>9.0299999999999994</v>
      </c>
      <c r="D10" s="16">
        <v>9.8000000000000007</v>
      </c>
      <c r="E10" s="16">
        <v>24.2</v>
      </c>
      <c r="F10" s="18">
        <v>0.44</v>
      </c>
      <c r="G10" s="18">
        <v>0.28599999999999998</v>
      </c>
      <c r="H10" s="107">
        <v>0.1</v>
      </c>
      <c r="I10" s="29">
        <v>1.51</v>
      </c>
      <c r="J10" s="19">
        <f t="shared" si="0"/>
        <v>15.1</v>
      </c>
      <c r="K10" s="495">
        <v>4</v>
      </c>
    </row>
    <row r="11" spans="1:24" x14ac:dyDescent="0.2">
      <c r="A11" s="245" t="s">
        <v>117</v>
      </c>
      <c r="B11" s="401">
        <v>42941</v>
      </c>
      <c r="C11" s="339">
        <v>8.76</v>
      </c>
      <c r="D11" s="77">
        <v>11.25</v>
      </c>
      <c r="E11" s="77">
        <v>27.1</v>
      </c>
      <c r="F11" s="175">
        <v>0.42899999999999999</v>
      </c>
      <c r="G11" s="175">
        <v>0.27900000000000003</v>
      </c>
      <c r="H11" s="107">
        <v>0.19</v>
      </c>
      <c r="I11" s="29">
        <v>1.57</v>
      </c>
      <c r="J11" s="19">
        <f t="shared" si="0"/>
        <v>8.2631578947368425</v>
      </c>
      <c r="K11" s="495">
        <v>4</v>
      </c>
      <c r="L11" s="402"/>
    </row>
    <row r="12" spans="1:24" x14ac:dyDescent="0.2">
      <c r="A12" s="245" t="s">
        <v>117</v>
      </c>
      <c r="B12" s="401">
        <v>42948</v>
      </c>
      <c r="C12" s="208">
        <v>8.84</v>
      </c>
      <c r="D12" s="3">
        <v>9.44</v>
      </c>
      <c r="E12" s="3">
        <v>26.1</v>
      </c>
      <c r="F12" s="3">
        <v>0.41599999999999998</v>
      </c>
      <c r="G12" s="18">
        <v>0.27</v>
      </c>
      <c r="H12" s="337">
        <v>7.0000000000000007E-2</v>
      </c>
      <c r="I12" s="338">
        <v>0.56999999999999995</v>
      </c>
      <c r="J12" s="19">
        <f t="shared" si="0"/>
        <v>8.1428571428571406</v>
      </c>
      <c r="K12" s="495">
        <v>4</v>
      </c>
      <c r="L12" s="402"/>
      <c r="T12"/>
    </row>
    <row r="13" spans="1:24" x14ac:dyDescent="0.2">
      <c r="A13" s="245" t="s">
        <v>117</v>
      </c>
      <c r="B13" s="401">
        <v>42961</v>
      </c>
      <c r="C13" s="208">
        <v>8.75</v>
      </c>
      <c r="D13" s="3">
        <v>9.06</v>
      </c>
      <c r="E13" s="3">
        <v>22.6</v>
      </c>
      <c r="F13" s="18">
        <v>0.41699999999999998</v>
      </c>
      <c r="G13" s="3">
        <v>0.27100000000000002</v>
      </c>
      <c r="H13" s="337">
        <v>0.06</v>
      </c>
      <c r="I13" s="338">
        <v>0.65</v>
      </c>
      <c r="J13" s="19">
        <f t="shared" si="0"/>
        <v>10.833333333333334</v>
      </c>
      <c r="K13" s="495">
        <v>4</v>
      </c>
      <c r="L13" s="402"/>
      <c r="T13"/>
    </row>
    <row r="14" spans="1:24" x14ac:dyDescent="0.2">
      <c r="A14" s="245" t="s">
        <v>117</v>
      </c>
      <c r="B14" s="401">
        <v>42976</v>
      </c>
      <c r="C14" s="208">
        <v>8.82</v>
      </c>
      <c r="D14" s="3">
        <v>10.28</v>
      </c>
      <c r="E14" s="3">
        <v>22.5</v>
      </c>
      <c r="F14" s="3">
        <v>0.38500000000000001</v>
      </c>
      <c r="G14" s="175">
        <v>0.25</v>
      </c>
      <c r="H14" s="337">
        <v>0.14000000000000001</v>
      </c>
      <c r="I14" s="338">
        <v>0.54</v>
      </c>
      <c r="J14" s="19">
        <f t="shared" si="0"/>
        <v>3.8571428571428572</v>
      </c>
      <c r="K14" s="495">
        <v>4</v>
      </c>
      <c r="L14" s="402"/>
      <c r="T14"/>
      <c r="U14"/>
      <c r="V14"/>
      <c r="W14"/>
      <c r="X14"/>
    </row>
    <row r="15" spans="1:24" x14ac:dyDescent="0.2">
      <c r="A15" s="245" t="s">
        <v>117</v>
      </c>
      <c r="B15" s="401">
        <v>42999</v>
      </c>
      <c r="C15" s="208">
        <v>9.2799999999999994</v>
      </c>
      <c r="D15" s="3">
        <v>9.92</v>
      </c>
      <c r="E15" s="3">
        <v>22.7</v>
      </c>
      <c r="F15" s="18">
        <v>0.48799999999999999</v>
      </c>
      <c r="G15" s="175">
        <v>0.316</v>
      </c>
      <c r="H15" s="337">
        <v>0.03</v>
      </c>
      <c r="I15" s="338">
        <v>0.71</v>
      </c>
      <c r="J15" s="19">
        <f t="shared" si="0"/>
        <v>23.666666666666668</v>
      </c>
      <c r="K15" s="495">
        <v>4</v>
      </c>
      <c r="L15" s="402"/>
      <c r="T15"/>
      <c r="U15"/>
      <c r="V15"/>
      <c r="W15"/>
      <c r="X15"/>
    </row>
    <row r="16" spans="1:24" x14ac:dyDescent="0.2">
      <c r="A16" s="245" t="s">
        <v>117</v>
      </c>
      <c r="B16" s="401">
        <v>43012</v>
      </c>
      <c r="C16" s="208">
        <v>8.56</v>
      </c>
      <c r="D16" s="3">
        <v>13.57</v>
      </c>
      <c r="E16" s="3">
        <v>19.100000000000001</v>
      </c>
      <c r="F16" s="18">
        <v>0.42199999999999999</v>
      </c>
      <c r="G16" s="175">
        <v>0.27400000000000002</v>
      </c>
      <c r="H16" s="337">
        <v>0.02</v>
      </c>
      <c r="I16" s="338">
        <v>0.79</v>
      </c>
      <c r="J16" s="19">
        <f t="shared" si="0"/>
        <v>39.5</v>
      </c>
      <c r="K16" s="495">
        <v>4</v>
      </c>
      <c r="L16" s="402"/>
    </row>
    <row r="17" spans="1:20" x14ac:dyDescent="0.2">
      <c r="A17" s="245" t="s">
        <v>117</v>
      </c>
      <c r="B17" s="401">
        <v>43038</v>
      </c>
      <c r="C17" s="208">
        <v>8.6</v>
      </c>
      <c r="D17" s="3">
        <v>11.01</v>
      </c>
      <c r="E17" s="3">
        <v>11.7</v>
      </c>
      <c r="F17" s="18">
        <v>0.41399999999999998</v>
      </c>
      <c r="G17" s="175">
        <v>0.26900000000000002</v>
      </c>
      <c r="H17" s="337">
        <v>0.13</v>
      </c>
      <c r="I17" s="338">
        <v>0.28000000000000003</v>
      </c>
      <c r="J17" s="19">
        <f t="shared" si="0"/>
        <v>2.1538461538461542</v>
      </c>
      <c r="K17" s="495">
        <v>4</v>
      </c>
      <c r="L17"/>
      <c r="M17"/>
      <c r="N17"/>
      <c r="O17"/>
      <c r="P17"/>
      <c r="Q17"/>
      <c r="R17"/>
      <c r="S17"/>
      <c r="T17"/>
    </row>
    <row r="18" spans="1:20" x14ac:dyDescent="0.2">
      <c r="A18" s="245" t="s">
        <v>117</v>
      </c>
      <c r="B18" s="401">
        <v>43061</v>
      </c>
      <c r="C18" s="208">
        <v>7.72</v>
      </c>
      <c r="D18" s="3">
        <v>7.95</v>
      </c>
      <c r="E18" s="3">
        <v>4.7</v>
      </c>
      <c r="F18" s="18">
        <v>0.54500000000000004</v>
      </c>
      <c r="G18" s="175">
        <v>0.36</v>
      </c>
      <c r="H18" s="337">
        <v>0.16</v>
      </c>
      <c r="I18" s="338">
        <v>1.65</v>
      </c>
      <c r="J18" s="19">
        <f t="shared" si="0"/>
        <v>10.3125</v>
      </c>
      <c r="K18" s="495">
        <v>4</v>
      </c>
      <c r="L18"/>
      <c r="M18"/>
      <c r="N18"/>
      <c r="O18"/>
      <c r="P18"/>
      <c r="Q18"/>
      <c r="R18"/>
      <c r="S18"/>
      <c r="T18"/>
    </row>
    <row r="19" spans="1:20" x14ac:dyDescent="0.2">
      <c r="A19" s="245" t="s">
        <v>117</v>
      </c>
      <c r="B19" s="401">
        <v>43271</v>
      </c>
      <c r="C19" s="208">
        <v>8.41</v>
      </c>
      <c r="D19" s="3">
        <v>8.98</v>
      </c>
      <c r="E19" s="3">
        <v>22.9</v>
      </c>
      <c r="F19" s="18">
        <v>0.49049999999999999</v>
      </c>
      <c r="G19" s="175">
        <v>0.31900000000000001</v>
      </c>
      <c r="H19" s="337">
        <v>0.04</v>
      </c>
      <c r="I19" s="338">
        <v>0.36</v>
      </c>
      <c r="J19" s="19">
        <f t="shared" si="0"/>
        <v>9</v>
      </c>
      <c r="K19" s="495">
        <v>4</v>
      </c>
      <c r="L19"/>
      <c r="M19"/>
      <c r="N19"/>
      <c r="O19"/>
      <c r="P19"/>
      <c r="Q19"/>
      <c r="R19"/>
      <c r="S19"/>
      <c r="T19"/>
    </row>
    <row r="20" spans="1:20" x14ac:dyDescent="0.2">
      <c r="A20" s="245" t="s">
        <v>117</v>
      </c>
      <c r="B20" s="401">
        <v>43292</v>
      </c>
      <c r="C20" s="281">
        <v>8.6199999999999992</v>
      </c>
      <c r="D20" s="16">
        <v>12.7</v>
      </c>
      <c r="E20" s="3">
        <v>26.3</v>
      </c>
      <c r="F20" s="18">
        <v>0.49619999999999997</v>
      </c>
      <c r="G20" s="175">
        <v>0.32300000000000001</v>
      </c>
      <c r="H20" s="337">
        <v>0.13</v>
      </c>
      <c r="I20" s="338">
        <v>2.44</v>
      </c>
      <c r="J20" s="19">
        <f t="shared" si="0"/>
        <v>18.769230769230766</v>
      </c>
      <c r="K20" s="495">
        <v>4</v>
      </c>
      <c r="L20"/>
      <c r="M20"/>
      <c r="N20"/>
      <c r="O20"/>
      <c r="P20"/>
      <c r="Q20"/>
      <c r="R20"/>
      <c r="S20"/>
      <c r="T20"/>
    </row>
    <row r="21" spans="1:20" x14ac:dyDescent="0.2">
      <c r="A21" s="245" t="s">
        <v>117</v>
      </c>
      <c r="B21" s="401">
        <v>43306</v>
      </c>
      <c r="C21" s="281">
        <v>8.4700000000000006</v>
      </c>
      <c r="D21" s="16">
        <v>10.77</v>
      </c>
      <c r="E21" s="19">
        <v>25</v>
      </c>
      <c r="F21" s="18">
        <v>0.47499999999999998</v>
      </c>
      <c r="G21" s="175">
        <v>0.311</v>
      </c>
      <c r="H21" s="337">
        <v>0.18</v>
      </c>
      <c r="I21" s="338">
        <v>0.64</v>
      </c>
      <c r="J21" s="19">
        <f t="shared" si="0"/>
        <v>3.5555555555555558</v>
      </c>
      <c r="K21" s="495">
        <v>4</v>
      </c>
      <c r="L21"/>
      <c r="M21"/>
      <c r="N21"/>
      <c r="O21"/>
      <c r="P21"/>
      <c r="Q21"/>
      <c r="R21"/>
      <c r="S21"/>
      <c r="T21"/>
    </row>
    <row r="22" spans="1:20" x14ac:dyDescent="0.2">
      <c r="A22" s="245" t="s">
        <v>117</v>
      </c>
      <c r="B22" s="401">
        <v>43320</v>
      </c>
      <c r="C22" s="281">
        <v>8.42</v>
      </c>
      <c r="D22" s="16">
        <v>8.92</v>
      </c>
      <c r="E22" s="19">
        <v>25.4</v>
      </c>
      <c r="F22" s="18">
        <v>0.42599999999999999</v>
      </c>
      <c r="G22" s="175">
        <v>0.27700000000000002</v>
      </c>
      <c r="H22" s="337">
        <v>0.01</v>
      </c>
      <c r="I22" s="338">
        <v>0.31</v>
      </c>
      <c r="J22" s="19">
        <f t="shared" si="0"/>
        <v>31</v>
      </c>
      <c r="K22" s="495">
        <v>4</v>
      </c>
      <c r="L22"/>
      <c r="M22"/>
      <c r="N22"/>
      <c r="O22"/>
      <c r="P22"/>
      <c r="Q22"/>
      <c r="R22"/>
      <c r="S22"/>
      <c r="T22"/>
    </row>
    <row r="23" spans="1:20" x14ac:dyDescent="0.2">
      <c r="A23" s="245" t="s">
        <v>117</v>
      </c>
      <c r="B23" s="401">
        <v>43332</v>
      </c>
      <c r="C23" s="281">
        <v>8.4600000000000009</v>
      </c>
      <c r="D23" s="16">
        <v>9.6999999999999993</v>
      </c>
      <c r="E23" s="19">
        <v>25.1</v>
      </c>
      <c r="F23" s="18">
        <v>0.434</v>
      </c>
      <c r="G23" s="175">
        <v>0.28199999999999997</v>
      </c>
      <c r="H23" s="337">
        <v>0.22</v>
      </c>
      <c r="I23" s="338">
        <v>4.3</v>
      </c>
      <c r="J23" s="19">
        <f t="shared" si="0"/>
        <v>19.545454545454543</v>
      </c>
      <c r="K23" s="495">
        <v>4</v>
      </c>
      <c r="L23"/>
      <c r="M23"/>
      <c r="N23"/>
      <c r="O23"/>
      <c r="P23"/>
      <c r="Q23"/>
      <c r="R23"/>
      <c r="S23"/>
      <c r="T23"/>
    </row>
    <row r="24" spans="1:20" x14ac:dyDescent="0.2">
      <c r="A24" s="245" t="s">
        <v>117</v>
      </c>
      <c r="B24" s="401">
        <v>43348</v>
      </c>
      <c r="C24" s="55">
        <v>8.5500000000000007</v>
      </c>
      <c r="D24" s="520">
        <v>11.66</v>
      </c>
      <c r="E24" s="212">
        <v>26</v>
      </c>
      <c r="F24" s="520">
        <v>0.435</v>
      </c>
      <c r="G24" s="520">
        <v>0.28299999999999997</v>
      </c>
      <c r="H24" s="337">
        <v>0.51</v>
      </c>
      <c r="I24" s="338">
        <v>0.51</v>
      </c>
      <c r="J24" s="19">
        <f t="shared" si="0"/>
        <v>1</v>
      </c>
      <c r="K24" s="495">
        <v>4</v>
      </c>
      <c r="L24"/>
      <c r="M24"/>
      <c r="N24"/>
      <c r="O24"/>
      <c r="P24"/>
      <c r="Q24"/>
      <c r="R24"/>
      <c r="S24"/>
      <c r="T24"/>
    </row>
    <row r="25" spans="1:20" x14ac:dyDescent="0.2">
      <c r="A25" s="245" t="s">
        <v>117</v>
      </c>
      <c r="B25" s="401">
        <v>43361</v>
      </c>
      <c r="C25" s="55">
        <v>8.56</v>
      </c>
      <c r="D25" s="520">
        <v>10.029999999999999</v>
      </c>
      <c r="E25" s="520">
        <v>22.8</v>
      </c>
      <c r="F25" s="520">
        <v>0.42599999999999999</v>
      </c>
      <c r="G25" s="520">
        <v>0.27800000000000002</v>
      </c>
      <c r="H25" s="107">
        <v>2.5</v>
      </c>
      <c r="I25" s="338">
        <v>0.98</v>
      </c>
      <c r="J25" s="19">
        <f t="shared" si="0"/>
        <v>0.39200000000000002</v>
      </c>
      <c r="K25" s="495">
        <v>4</v>
      </c>
    </row>
    <row r="26" spans="1:20" x14ac:dyDescent="0.2">
      <c r="A26" s="245" t="s">
        <v>117</v>
      </c>
      <c r="B26" s="401">
        <v>43384</v>
      </c>
      <c r="C26" s="55">
        <v>8.27</v>
      </c>
      <c r="D26" s="520">
        <v>9.48</v>
      </c>
      <c r="E26" s="520">
        <v>17.899999999999999</v>
      </c>
      <c r="F26" s="520">
        <v>0.47</v>
      </c>
      <c r="G26" s="520">
        <v>0.30599999999999999</v>
      </c>
      <c r="H26" s="107">
        <v>0.15</v>
      </c>
      <c r="I26" s="29">
        <v>0.7</v>
      </c>
      <c r="J26" s="19">
        <f t="shared" si="0"/>
        <v>4.666666666666667</v>
      </c>
      <c r="K26" s="495">
        <v>4</v>
      </c>
    </row>
    <row r="27" spans="1:20" x14ac:dyDescent="0.2">
      <c r="A27" s="245" t="s">
        <v>117</v>
      </c>
      <c r="B27" s="401">
        <v>43438</v>
      </c>
      <c r="C27" s="55">
        <v>7.84</v>
      </c>
      <c r="D27" s="520">
        <v>11.17</v>
      </c>
      <c r="E27" s="520">
        <v>2.5</v>
      </c>
      <c r="F27" s="520">
        <v>0.51200000000000001</v>
      </c>
      <c r="G27" s="520">
        <v>0.33300000000000002</v>
      </c>
      <c r="H27" s="107">
        <v>0.3</v>
      </c>
      <c r="I27" s="338">
        <v>0.85</v>
      </c>
      <c r="J27" s="19">
        <f t="shared" si="0"/>
        <v>2.8333333333333335</v>
      </c>
      <c r="K27" s="495">
        <v>4</v>
      </c>
    </row>
    <row r="28" spans="1:20" x14ac:dyDescent="0.2">
      <c r="A28" s="245" t="s">
        <v>117</v>
      </c>
      <c r="B28" s="401">
        <v>43601</v>
      </c>
      <c r="C28" s="55">
        <v>8.0500000000000007</v>
      </c>
      <c r="D28" s="520">
        <v>11.25</v>
      </c>
      <c r="E28" s="520">
        <v>11.7</v>
      </c>
      <c r="F28" s="520">
        <v>0.46500000000000002</v>
      </c>
      <c r="G28" s="520">
        <v>0.30199999999999999</v>
      </c>
      <c r="H28" s="107">
        <v>0.11</v>
      </c>
      <c r="I28" s="338">
        <v>0.47</v>
      </c>
      <c r="J28" s="19">
        <f t="shared" si="0"/>
        <v>4.2727272727272725</v>
      </c>
      <c r="K28" s="495">
        <v>4</v>
      </c>
    </row>
    <row r="29" spans="1:20" x14ac:dyDescent="0.2">
      <c r="A29" s="245" t="s">
        <v>117</v>
      </c>
      <c r="B29" s="401">
        <v>43621</v>
      </c>
      <c r="C29" s="55">
        <v>8.2200000000000006</v>
      </c>
      <c r="D29" s="520">
        <v>11.1</v>
      </c>
      <c r="E29" s="520">
        <v>16.600000000000001</v>
      </c>
      <c r="F29" s="520">
        <v>0.46</v>
      </c>
      <c r="G29" s="520">
        <v>0.3</v>
      </c>
      <c r="H29" s="107">
        <v>0.11</v>
      </c>
      <c r="I29" s="338">
        <v>0.65</v>
      </c>
      <c r="J29" s="19">
        <f t="shared" ref="J29:J33" si="1">I29/H29</f>
        <v>5.9090909090909092</v>
      </c>
      <c r="K29" s="495">
        <v>4</v>
      </c>
    </row>
    <row r="30" spans="1:20" x14ac:dyDescent="0.2">
      <c r="A30" s="245" t="s">
        <v>117</v>
      </c>
      <c r="B30" s="401">
        <v>43642</v>
      </c>
      <c r="C30" s="55">
        <v>8.5399999999999991</v>
      </c>
      <c r="D30" s="520">
        <v>10.39</v>
      </c>
      <c r="E30" s="520">
        <v>23.7</v>
      </c>
      <c r="F30" s="520">
        <v>0.42599999999999999</v>
      </c>
      <c r="G30" s="520">
        <v>0.27700000000000002</v>
      </c>
      <c r="H30" s="107">
        <v>0.16</v>
      </c>
      <c r="I30" s="338">
        <v>0.26</v>
      </c>
      <c r="J30" s="19">
        <f t="shared" si="1"/>
        <v>1.625</v>
      </c>
      <c r="K30" s="495">
        <v>4</v>
      </c>
      <c r="L30" s="402"/>
    </row>
    <row r="31" spans="1:20" x14ac:dyDescent="0.2">
      <c r="A31" s="245" t="s">
        <v>117</v>
      </c>
      <c r="B31" s="401">
        <v>43655</v>
      </c>
      <c r="C31" s="55">
        <v>8.48</v>
      </c>
      <c r="D31" s="520">
        <v>12.89</v>
      </c>
      <c r="E31" s="520">
        <v>28</v>
      </c>
      <c r="F31" s="520">
        <v>0.41299999999999998</v>
      </c>
      <c r="G31" s="520">
        <v>0.26900000000000002</v>
      </c>
      <c r="H31" s="107">
        <v>0.21</v>
      </c>
      <c r="I31" s="338">
        <v>2.74</v>
      </c>
      <c r="J31" s="19">
        <f t="shared" si="1"/>
        <v>13.047619047619049</v>
      </c>
      <c r="K31" s="495">
        <v>4</v>
      </c>
      <c r="L31" s="402"/>
    </row>
    <row r="32" spans="1:20" x14ac:dyDescent="0.2">
      <c r="A32" s="245" t="s">
        <v>117</v>
      </c>
      <c r="B32" s="401">
        <v>43670</v>
      </c>
      <c r="C32" s="281">
        <v>8.6</v>
      </c>
      <c r="D32" s="16">
        <v>11.05</v>
      </c>
      <c r="E32" s="19">
        <v>23.7</v>
      </c>
      <c r="F32" s="18">
        <v>0.46300000000000002</v>
      </c>
      <c r="G32" s="175">
        <v>0.30299999999999999</v>
      </c>
      <c r="H32" s="337">
        <v>0.21</v>
      </c>
      <c r="I32" s="338">
        <v>0.72</v>
      </c>
      <c r="J32" s="19">
        <f t="shared" si="1"/>
        <v>3.4285714285714284</v>
      </c>
      <c r="K32" s="495">
        <v>4</v>
      </c>
    </row>
    <row r="33" spans="1:11" x14ac:dyDescent="0.2">
      <c r="A33" s="245" t="s">
        <v>117</v>
      </c>
      <c r="B33" s="401">
        <v>43683</v>
      </c>
      <c r="C33" s="281">
        <v>8.3000000000000007</v>
      </c>
      <c r="D33" s="16">
        <v>11.26</v>
      </c>
      <c r="E33" s="19">
        <v>22.7</v>
      </c>
      <c r="F33" s="18">
        <v>0.45200000000000001</v>
      </c>
      <c r="G33" s="175">
        <v>0.29399999999999998</v>
      </c>
      <c r="H33" s="337">
        <v>0.56999999999999995</v>
      </c>
      <c r="I33" s="338">
        <v>0.94</v>
      </c>
      <c r="J33" s="19">
        <f t="shared" si="1"/>
        <v>1.6491228070175439</v>
      </c>
      <c r="K33" s="495">
        <v>4</v>
      </c>
    </row>
    <row r="34" spans="1:11" x14ac:dyDescent="0.2">
      <c r="A34" s="245"/>
      <c r="B34" s="401"/>
      <c r="C34" s="281"/>
      <c r="D34" s="16"/>
      <c r="E34" s="19"/>
      <c r="F34" s="18"/>
      <c r="G34" s="175"/>
      <c r="J34" s="19"/>
    </row>
    <row r="35" spans="1:11" x14ac:dyDescent="0.2">
      <c r="A35" s="238" t="s">
        <v>315</v>
      </c>
      <c r="B35" s="401">
        <v>42194</v>
      </c>
      <c r="C35" s="461">
        <v>8.82</v>
      </c>
      <c r="D35" s="300">
        <v>7.23</v>
      </c>
      <c r="E35" s="299">
        <v>22.7</v>
      </c>
      <c r="F35" s="300">
        <v>0.40300000000000002</v>
      </c>
      <c r="G35" s="400">
        <v>0.26200000000000001</v>
      </c>
      <c r="H35" s="336">
        <v>0</v>
      </c>
      <c r="I35" s="34">
        <v>0.67</v>
      </c>
      <c r="J35" s="211">
        <v>0.67</v>
      </c>
      <c r="K35" s="242" t="s">
        <v>362</v>
      </c>
    </row>
    <row r="36" spans="1:11" x14ac:dyDescent="0.2">
      <c r="A36" s="238" t="s">
        <v>315</v>
      </c>
      <c r="B36" s="401">
        <v>42207</v>
      </c>
      <c r="C36" s="281">
        <v>9</v>
      </c>
      <c r="D36" s="16">
        <v>5.98</v>
      </c>
      <c r="E36" s="19">
        <v>24</v>
      </c>
      <c r="F36" s="18">
        <v>0.39700000000000002</v>
      </c>
      <c r="G36" s="175">
        <v>0.25800000000000001</v>
      </c>
      <c r="H36" s="107">
        <v>0.01</v>
      </c>
      <c r="I36" s="338">
        <v>0.28999999999999998</v>
      </c>
      <c r="J36" s="19">
        <f t="shared" si="0"/>
        <v>28.999999999999996</v>
      </c>
    </row>
    <row r="37" spans="1:11" x14ac:dyDescent="0.2">
      <c r="A37" s="238" t="s">
        <v>315</v>
      </c>
      <c r="B37" s="401">
        <v>42276</v>
      </c>
      <c r="C37" s="281">
        <v>8.25</v>
      </c>
      <c r="D37" s="16">
        <v>10.15</v>
      </c>
      <c r="E37" s="19">
        <v>20.2</v>
      </c>
      <c r="F37" s="18">
        <v>0.39400000000000002</v>
      </c>
      <c r="G37" s="175">
        <v>0.25600000000000001</v>
      </c>
      <c r="H37" s="107">
        <v>0.03</v>
      </c>
      <c r="I37" s="338">
        <v>0.41</v>
      </c>
      <c r="J37" s="19">
        <f t="shared" si="0"/>
        <v>13.666666666666666</v>
      </c>
    </row>
    <row r="38" spans="1:11" x14ac:dyDescent="0.2">
      <c r="A38" s="238" t="s">
        <v>315</v>
      </c>
      <c r="B38" s="401">
        <v>42635</v>
      </c>
      <c r="G38" s="175"/>
      <c r="J38" s="19"/>
    </row>
    <row r="39" spans="1:11" ht="15" customHeight="1" x14ac:dyDescent="0.2">
      <c r="A39" s="238" t="s">
        <v>315</v>
      </c>
      <c r="B39" s="401">
        <v>42682</v>
      </c>
      <c r="C39" s="208">
        <v>8.5</v>
      </c>
      <c r="D39" s="3">
        <v>10.65</v>
      </c>
      <c r="E39" s="3">
        <v>11</v>
      </c>
      <c r="H39" s="337">
        <v>0.32</v>
      </c>
      <c r="I39" s="338">
        <v>2.54</v>
      </c>
      <c r="J39" s="19">
        <f t="shared" si="0"/>
        <v>7.9375</v>
      </c>
    </row>
    <row r="40" spans="1:11" x14ac:dyDescent="0.2">
      <c r="A40" s="238" t="s">
        <v>315</v>
      </c>
      <c r="B40" s="401">
        <v>42864</v>
      </c>
      <c r="C40" s="339">
        <v>9.02</v>
      </c>
      <c r="D40" s="3">
        <v>11.92</v>
      </c>
      <c r="E40" s="3">
        <v>11.6</v>
      </c>
      <c r="F40" s="18">
        <v>0.439</v>
      </c>
      <c r="G40" s="18">
        <v>0.28399999999999997</v>
      </c>
      <c r="H40" s="337">
        <v>2.56</v>
      </c>
      <c r="I40" s="29">
        <v>2.17</v>
      </c>
      <c r="J40" s="19">
        <f t="shared" si="0"/>
        <v>0.84765625</v>
      </c>
    </row>
    <row r="41" spans="1:11" x14ac:dyDescent="0.2">
      <c r="A41" s="238" t="s">
        <v>315</v>
      </c>
      <c r="B41" s="478">
        <v>42899</v>
      </c>
      <c r="C41" s="339">
        <v>8.85</v>
      </c>
      <c r="D41" s="3">
        <v>9.35</v>
      </c>
      <c r="E41" s="3">
        <v>23.8</v>
      </c>
      <c r="F41" s="3">
        <v>0.41699999999999998</v>
      </c>
      <c r="G41" s="18">
        <v>0.27100000000000002</v>
      </c>
      <c r="H41" s="107">
        <v>0.02</v>
      </c>
      <c r="I41" s="29">
        <v>0.15</v>
      </c>
      <c r="J41" s="19">
        <f t="shared" si="0"/>
        <v>7.5</v>
      </c>
    </row>
    <row r="42" spans="1:11" x14ac:dyDescent="0.2">
      <c r="A42" s="209" t="s">
        <v>315</v>
      </c>
      <c r="B42" s="401">
        <v>42913</v>
      </c>
      <c r="C42" s="339">
        <v>8.7799999999999994</v>
      </c>
      <c r="D42" s="16">
        <v>8.7799999999999994</v>
      </c>
      <c r="E42" s="16">
        <v>21</v>
      </c>
      <c r="F42" s="18">
        <v>0.41599999999999998</v>
      </c>
      <c r="G42" s="18">
        <v>0.27</v>
      </c>
      <c r="H42" s="107">
        <v>0</v>
      </c>
      <c r="I42" s="29">
        <v>0.55000000000000004</v>
      </c>
      <c r="J42" s="211">
        <v>0.55000000000000004</v>
      </c>
      <c r="K42" s="242" t="s">
        <v>362</v>
      </c>
    </row>
    <row r="43" spans="1:11" x14ac:dyDescent="0.2">
      <c r="A43" s="209" t="s">
        <v>315</v>
      </c>
      <c r="B43" s="401">
        <v>42926</v>
      </c>
      <c r="C43" s="339">
        <v>8.89</v>
      </c>
      <c r="D43" s="77">
        <v>10.44</v>
      </c>
      <c r="E43" s="77">
        <v>23.8</v>
      </c>
      <c r="F43" s="20"/>
      <c r="G43" s="175"/>
      <c r="H43" s="107">
        <v>7.0000000000000007E-2</v>
      </c>
      <c r="I43" s="29">
        <v>1.33</v>
      </c>
      <c r="J43" s="19">
        <f t="shared" si="0"/>
        <v>19</v>
      </c>
    </row>
    <row r="44" spans="1:11" x14ac:dyDescent="0.2">
      <c r="A44" s="209" t="s">
        <v>315</v>
      </c>
      <c r="B44" s="401">
        <v>42941</v>
      </c>
      <c r="C44" s="339">
        <v>8.8800000000000008</v>
      </c>
      <c r="D44" s="77">
        <v>11.68</v>
      </c>
      <c r="E44" s="77">
        <v>25</v>
      </c>
      <c r="F44" s="20"/>
      <c r="G44" s="175"/>
      <c r="H44" s="107">
        <v>0.05</v>
      </c>
      <c r="I44" s="29">
        <v>0.61</v>
      </c>
      <c r="J44" s="19">
        <f t="shared" si="0"/>
        <v>12.2</v>
      </c>
    </row>
    <row r="45" spans="1:11" x14ac:dyDescent="0.2">
      <c r="A45" s="209" t="s">
        <v>315</v>
      </c>
      <c r="B45" s="401">
        <v>42948</v>
      </c>
      <c r="C45" s="208">
        <v>8.83</v>
      </c>
      <c r="D45" s="3">
        <v>9.33</v>
      </c>
      <c r="E45" s="3">
        <v>25.5</v>
      </c>
      <c r="F45" s="3">
        <v>0.41599999999999998</v>
      </c>
      <c r="G45" s="175">
        <v>0.27</v>
      </c>
      <c r="H45" s="337">
        <v>0</v>
      </c>
      <c r="I45" s="338">
        <v>0.25</v>
      </c>
      <c r="J45" s="211">
        <v>0.25</v>
      </c>
      <c r="K45" s="242" t="s">
        <v>362</v>
      </c>
    </row>
    <row r="46" spans="1:11" x14ac:dyDescent="0.2">
      <c r="A46" s="209" t="s">
        <v>315</v>
      </c>
      <c r="B46" s="401">
        <v>42961</v>
      </c>
      <c r="C46" s="208">
        <v>8.82</v>
      </c>
      <c r="D46" s="3">
        <v>9.91</v>
      </c>
      <c r="E46" s="3">
        <v>23.6</v>
      </c>
      <c r="F46" s="18"/>
      <c r="G46" s="3"/>
      <c r="H46" s="337">
        <v>0.02</v>
      </c>
      <c r="I46" s="338">
        <v>0.25</v>
      </c>
      <c r="J46" s="19">
        <f t="shared" si="0"/>
        <v>12.5</v>
      </c>
    </row>
    <row r="47" spans="1:11" x14ac:dyDescent="0.2">
      <c r="A47" s="209" t="s">
        <v>315</v>
      </c>
      <c r="B47" s="401">
        <v>42976</v>
      </c>
      <c r="C47" s="208">
        <v>8.84</v>
      </c>
      <c r="D47" s="3">
        <v>11.84</v>
      </c>
      <c r="E47" s="3">
        <v>21.6</v>
      </c>
      <c r="F47" s="3">
        <v>0.38300000000000001</v>
      </c>
      <c r="G47" s="20">
        <v>0.249</v>
      </c>
      <c r="H47" s="337">
        <v>0.05</v>
      </c>
      <c r="I47" s="338">
        <v>0.22</v>
      </c>
      <c r="J47" s="19">
        <f t="shared" si="0"/>
        <v>4.3999999999999995</v>
      </c>
    </row>
    <row r="48" spans="1:11" x14ac:dyDescent="0.2">
      <c r="A48" s="209" t="s">
        <v>315</v>
      </c>
      <c r="B48" s="401">
        <v>42999</v>
      </c>
      <c r="C48" s="281">
        <v>9.1</v>
      </c>
      <c r="D48" s="3">
        <v>12.42</v>
      </c>
      <c r="E48" s="3">
        <v>22.6</v>
      </c>
      <c r="F48" s="18">
        <v>0.38</v>
      </c>
      <c r="G48" s="175">
        <v>0.25</v>
      </c>
      <c r="H48" s="337">
        <v>0.02</v>
      </c>
      <c r="I48" s="338">
        <v>0.14000000000000001</v>
      </c>
      <c r="J48" s="19">
        <f t="shared" si="0"/>
        <v>7.0000000000000009</v>
      </c>
    </row>
    <row r="49" spans="1:11" x14ac:dyDescent="0.2">
      <c r="A49" s="209" t="s">
        <v>315</v>
      </c>
      <c r="B49" s="401">
        <v>43012</v>
      </c>
      <c r="C49" s="208">
        <v>8.69</v>
      </c>
      <c r="D49" s="3">
        <v>14.63</v>
      </c>
      <c r="E49" s="3">
        <v>18.8</v>
      </c>
      <c r="F49" s="18">
        <v>0.38800000000000001</v>
      </c>
      <c r="G49" s="175">
        <v>0.252</v>
      </c>
      <c r="H49" s="337">
        <v>0.02</v>
      </c>
      <c r="I49" s="338">
        <v>0.56000000000000005</v>
      </c>
      <c r="J49" s="19">
        <f t="shared" si="0"/>
        <v>28.000000000000004</v>
      </c>
    </row>
    <row r="50" spans="1:11" x14ac:dyDescent="0.2">
      <c r="A50" s="209" t="s">
        <v>315</v>
      </c>
      <c r="B50" s="401">
        <v>43038</v>
      </c>
      <c r="C50" s="208">
        <v>8.5500000000000007</v>
      </c>
      <c r="D50" s="3">
        <v>10.11</v>
      </c>
      <c r="E50" s="3">
        <v>11.6</v>
      </c>
      <c r="F50" s="18">
        <v>0.41399999999999998</v>
      </c>
      <c r="G50" s="175">
        <v>0.26900000000000002</v>
      </c>
      <c r="H50" s="337">
        <v>0.03</v>
      </c>
      <c r="I50" s="338">
        <v>0.31</v>
      </c>
      <c r="J50" s="19">
        <f t="shared" si="0"/>
        <v>10.333333333333334</v>
      </c>
    </row>
    <row r="51" spans="1:11" x14ac:dyDescent="0.2">
      <c r="A51" s="209" t="s">
        <v>315</v>
      </c>
      <c r="B51" s="401">
        <v>43061</v>
      </c>
      <c r="C51" s="208">
        <v>7.7</v>
      </c>
      <c r="D51" s="3">
        <v>5.87</v>
      </c>
      <c r="E51" s="3">
        <v>5.5</v>
      </c>
      <c r="F51" s="18">
        <v>0.45400000000000001</v>
      </c>
      <c r="G51" s="175">
        <v>0.29499999999999998</v>
      </c>
      <c r="H51" s="337">
        <v>0.03</v>
      </c>
      <c r="I51" s="338">
        <v>0.23</v>
      </c>
      <c r="J51" s="19">
        <f t="shared" si="0"/>
        <v>7.666666666666667</v>
      </c>
    </row>
    <row r="52" spans="1:11" x14ac:dyDescent="0.2">
      <c r="A52" s="209" t="s">
        <v>315</v>
      </c>
      <c r="B52" s="401">
        <v>43271</v>
      </c>
      <c r="C52" s="208">
        <v>8.4700000000000006</v>
      </c>
      <c r="D52" s="3">
        <v>8.36</v>
      </c>
      <c r="E52" s="3">
        <v>23.4</v>
      </c>
      <c r="F52" s="18">
        <v>0.49719999999999998</v>
      </c>
      <c r="G52" s="175">
        <v>0.32300000000000001</v>
      </c>
      <c r="H52" s="337">
        <v>0.02</v>
      </c>
      <c r="I52" s="338">
        <v>0.32</v>
      </c>
      <c r="J52" s="19">
        <f t="shared" si="0"/>
        <v>16</v>
      </c>
    </row>
    <row r="53" spans="1:11" x14ac:dyDescent="0.2">
      <c r="A53" s="209" t="s">
        <v>315</v>
      </c>
      <c r="B53" s="401">
        <v>43292</v>
      </c>
      <c r="C53" s="281">
        <v>8.49</v>
      </c>
      <c r="D53" s="16">
        <v>9.07</v>
      </c>
      <c r="E53" s="3">
        <v>25.9</v>
      </c>
      <c r="F53" s="18">
        <v>0.4924</v>
      </c>
      <c r="G53" s="175">
        <v>0.32</v>
      </c>
      <c r="H53" s="337">
        <v>0</v>
      </c>
      <c r="I53" s="338">
        <v>0.56999999999999995</v>
      </c>
      <c r="J53" s="493">
        <v>0.56999999999999995</v>
      </c>
      <c r="K53" s="242" t="s">
        <v>362</v>
      </c>
    </row>
    <row r="54" spans="1:11" x14ac:dyDescent="0.2">
      <c r="A54" s="209" t="s">
        <v>315</v>
      </c>
      <c r="B54" s="401">
        <v>43306</v>
      </c>
      <c r="C54" s="281">
        <v>8.43</v>
      </c>
      <c r="D54" s="16">
        <v>8.92</v>
      </c>
      <c r="E54" s="3">
        <v>25.3</v>
      </c>
      <c r="F54" s="18">
        <v>0.46700000000000003</v>
      </c>
      <c r="G54" s="175">
        <v>0.30399999999999999</v>
      </c>
      <c r="H54" s="337">
        <v>0.02</v>
      </c>
      <c r="I54" s="338">
        <v>0.28999999999999998</v>
      </c>
      <c r="J54" s="19">
        <f t="shared" si="0"/>
        <v>14.499999999999998</v>
      </c>
    </row>
    <row r="55" spans="1:11" x14ac:dyDescent="0.2">
      <c r="A55" s="209" t="s">
        <v>315</v>
      </c>
      <c r="B55" s="401">
        <v>43320</v>
      </c>
      <c r="C55" s="281">
        <v>8.51</v>
      </c>
      <c r="D55" s="16">
        <v>8.85</v>
      </c>
      <c r="E55" s="3">
        <v>25.8</v>
      </c>
      <c r="F55" s="18">
        <v>0.42799999999999999</v>
      </c>
      <c r="G55" s="175">
        <v>0.27800000000000002</v>
      </c>
      <c r="H55" s="337">
        <v>0.02</v>
      </c>
      <c r="I55" s="338">
        <v>0.31</v>
      </c>
      <c r="J55" s="19">
        <f t="shared" si="0"/>
        <v>15.5</v>
      </c>
    </row>
    <row r="56" spans="1:11" x14ac:dyDescent="0.2">
      <c r="A56" s="209" t="s">
        <v>315</v>
      </c>
      <c r="B56" s="401">
        <v>43332</v>
      </c>
      <c r="C56" s="281">
        <v>8.44</v>
      </c>
      <c r="D56" s="16">
        <v>8.02</v>
      </c>
      <c r="E56" s="3">
        <v>25.4</v>
      </c>
      <c r="F56" s="18">
        <v>0.42499999999999999</v>
      </c>
      <c r="G56" s="175">
        <v>0.27600000000000002</v>
      </c>
      <c r="H56" s="459">
        <v>0</v>
      </c>
      <c r="I56" s="338">
        <v>0.21</v>
      </c>
      <c r="J56" s="493">
        <v>0.21</v>
      </c>
      <c r="K56" s="242" t="s">
        <v>362</v>
      </c>
    </row>
    <row r="57" spans="1:11" x14ac:dyDescent="0.2">
      <c r="A57" s="209" t="s">
        <v>315</v>
      </c>
      <c r="B57" s="401">
        <v>43348</v>
      </c>
      <c r="C57" s="281">
        <v>8.5399999999999991</v>
      </c>
      <c r="D57" s="16">
        <v>8.8800000000000008</v>
      </c>
      <c r="E57" s="3">
        <v>26.1</v>
      </c>
      <c r="F57" s="18">
        <v>0.42499999999999999</v>
      </c>
      <c r="G57" s="175">
        <v>0.27600000000000002</v>
      </c>
      <c r="H57" s="459">
        <v>0</v>
      </c>
      <c r="I57" s="338">
        <v>0.21</v>
      </c>
      <c r="J57" s="493">
        <v>0.21</v>
      </c>
      <c r="K57" s="242" t="s">
        <v>362</v>
      </c>
    </row>
    <row r="58" spans="1:11" x14ac:dyDescent="0.2">
      <c r="A58" s="209" t="s">
        <v>315</v>
      </c>
      <c r="B58" s="401">
        <v>43361</v>
      </c>
      <c r="C58" s="281">
        <v>8.51</v>
      </c>
      <c r="D58" s="16">
        <v>9.48</v>
      </c>
      <c r="E58" s="3">
        <v>23.3</v>
      </c>
      <c r="F58" s="18">
        <v>0.42699999999999999</v>
      </c>
      <c r="G58" s="175">
        <v>0.27700000000000002</v>
      </c>
      <c r="H58" s="459">
        <v>0.05</v>
      </c>
      <c r="I58" s="338">
        <v>0.24</v>
      </c>
      <c r="J58" s="19">
        <f t="shared" si="0"/>
        <v>4.8</v>
      </c>
    </row>
    <row r="59" spans="1:11" x14ac:dyDescent="0.2">
      <c r="A59" s="209" t="s">
        <v>315</v>
      </c>
      <c r="B59" s="401">
        <v>43384</v>
      </c>
      <c r="C59" s="281">
        <v>8.31</v>
      </c>
      <c r="D59" s="16">
        <v>9.3699999999999992</v>
      </c>
      <c r="E59" s="3">
        <v>18.5</v>
      </c>
      <c r="F59" s="18">
        <v>0.42599999999999999</v>
      </c>
      <c r="G59" s="175">
        <v>0.27900000000000003</v>
      </c>
      <c r="H59" s="459">
        <v>0.28000000000000003</v>
      </c>
      <c r="I59" s="338">
        <v>0.57999999999999996</v>
      </c>
      <c r="J59" s="19">
        <f t="shared" si="0"/>
        <v>2.0714285714285712</v>
      </c>
    </row>
    <row r="60" spans="1:11" x14ac:dyDescent="0.2">
      <c r="A60" s="209" t="s">
        <v>315</v>
      </c>
      <c r="B60" s="401">
        <v>43438</v>
      </c>
      <c r="C60" s="281">
        <v>7.91</v>
      </c>
      <c r="D60" s="16">
        <v>9.5</v>
      </c>
      <c r="E60" s="3">
        <v>3.2</v>
      </c>
      <c r="F60" s="18">
        <v>0.46700000000000003</v>
      </c>
      <c r="G60" s="175">
        <v>0.30399999999999999</v>
      </c>
      <c r="H60" s="459">
        <v>0.24</v>
      </c>
      <c r="I60" s="338">
        <v>0.23</v>
      </c>
      <c r="J60" s="19">
        <f t="shared" si="0"/>
        <v>0.95833333333333337</v>
      </c>
    </row>
    <row r="61" spans="1:11" x14ac:dyDescent="0.2">
      <c r="A61" s="209" t="s">
        <v>315</v>
      </c>
      <c r="B61" s="401">
        <v>43601</v>
      </c>
      <c r="C61" s="281">
        <v>8.25</v>
      </c>
      <c r="D61" s="16">
        <v>10.51</v>
      </c>
      <c r="E61" s="3">
        <v>11.1</v>
      </c>
      <c r="F61" s="18">
        <v>0.45200000000000001</v>
      </c>
      <c r="G61" s="175">
        <v>0.29399999999999998</v>
      </c>
      <c r="H61" s="459">
        <v>1</v>
      </c>
      <c r="I61" s="338">
        <v>0.17</v>
      </c>
      <c r="J61" s="19">
        <f t="shared" si="0"/>
        <v>0.17</v>
      </c>
    </row>
    <row r="62" spans="1:11" x14ac:dyDescent="0.2">
      <c r="A62" s="209" t="s">
        <v>315</v>
      </c>
      <c r="B62" s="401">
        <v>43621</v>
      </c>
      <c r="C62" s="281">
        <v>8.3699999999999992</v>
      </c>
      <c r="D62" s="16">
        <v>10.38</v>
      </c>
      <c r="E62" s="3">
        <v>17.5</v>
      </c>
      <c r="F62" s="18">
        <v>0.44700000000000001</v>
      </c>
      <c r="G62" s="175">
        <v>0.28999999999999998</v>
      </c>
      <c r="H62" s="459">
        <v>7.0000000000000007E-2</v>
      </c>
      <c r="I62" s="338">
        <v>0.34</v>
      </c>
      <c r="J62" s="19">
        <f t="shared" si="0"/>
        <v>4.8571428571428568</v>
      </c>
    </row>
    <row r="63" spans="1:11" x14ac:dyDescent="0.2">
      <c r="A63" s="209" t="s">
        <v>315</v>
      </c>
      <c r="B63" s="401">
        <v>43642</v>
      </c>
      <c r="C63" s="281">
        <v>8.58</v>
      </c>
      <c r="D63" s="16">
        <v>9.7899999999999991</v>
      </c>
      <c r="E63" s="3">
        <v>22.3</v>
      </c>
      <c r="F63" s="18">
        <v>0.45</v>
      </c>
      <c r="G63" s="175">
        <v>0.29299999999999998</v>
      </c>
      <c r="H63" s="459">
        <v>0.13</v>
      </c>
      <c r="I63" s="338">
        <v>0.16</v>
      </c>
      <c r="J63" s="19">
        <f t="shared" si="0"/>
        <v>1.2307692307692308</v>
      </c>
    </row>
    <row r="64" spans="1:11" x14ac:dyDescent="0.2">
      <c r="A64" s="209" t="s">
        <v>315</v>
      </c>
      <c r="B64" s="401">
        <v>43655</v>
      </c>
      <c r="C64" s="281">
        <v>8.61</v>
      </c>
      <c r="D64" s="16">
        <v>8.8699999999999992</v>
      </c>
      <c r="E64" s="3">
        <v>26.3</v>
      </c>
      <c r="F64" s="18">
        <v>0.432</v>
      </c>
      <c r="G64" s="175">
        <v>0.28100000000000003</v>
      </c>
      <c r="H64" s="459">
        <v>0.11</v>
      </c>
      <c r="I64" s="338">
        <v>0.95</v>
      </c>
      <c r="J64" s="19">
        <f t="shared" si="0"/>
        <v>8.6363636363636367</v>
      </c>
    </row>
    <row r="65" spans="1:11" x14ac:dyDescent="0.2">
      <c r="A65" s="209" t="s">
        <v>315</v>
      </c>
      <c r="B65" s="401">
        <v>43670</v>
      </c>
      <c r="C65" s="281">
        <v>8.58</v>
      </c>
      <c r="D65" s="16">
        <v>8.66</v>
      </c>
      <c r="E65" s="3">
        <v>25.5</v>
      </c>
      <c r="F65" s="18">
        <v>0.42699999999999999</v>
      </c>
      <c r="G65" s="175">
        <v>0.27700000000000002</v>
      </c>
      <c r="H65" s="459">
        <v>0.1</v>
      </c>
      <c r="I65" s="338">
        <v>0.18</v>
      </c>
      <c r="J65" s="19">
        <f t="shared" si="0"/>
        <v>1.7999999999999998</v>
      </c>
    </row>
    <row r="66" spans="1:11" x14ac:dyDescent="0.2">
      <c r="A66" s="209" t="s">
        <v>315</v>
      </c>
      <c r="B66" s="401">
        <v>43683</v>
      </c>
      <c r="C66" s="281">
        <v>8.5</v>
      </c>
      <c r="D66" s="16">
        <v>9.09</v>
      </c>
      <c r="E66" s="3">
        <v>25.7</v>
      </c>
      <c r="F66" s="18">
        <v>0.41</v>
      </c>
      <c r="G66" s="175">
        <v>0.26600000000000001</v>
      </c>
      <c r="H66" s="459">
        <v>0.11</v>
      </c>
      <c r="I66" s="338">
        <v>0.17</v>
      </c>
      <c r="J66" s="19">
        <f t="shared" si="0"/>
        <v>1.5454545454545456</v>
      </c>
    </row>
    <row r="67" spans="1:11" x14ac:dyDescent="0.2">
      <c r="A67" s="209"/>
      <c r="B67" s="401"/>
      <c r="C67" s="281"/>
      <c r="D67" s="16"/>
      <c r="F67" s="18"/>
      <c r="G67" s="175"/>
      <c r="H67" s="341"/>
      <c r="J67" s="19"/>
    </row>
    <row r="68" spans="1:11" x14ac:dyDescent="0.2">
      <c r="A68" s="300" t="s">
        <v>138</v>
      </c>
      <c r="B68" s="401">
        <v>42194</v>
      </c>
      <c r="C68" s="461">
        <v>8.84</v>
      </c>
      <c r="D68" s="300">
        <v>7.08</v>
      </c>
      <c r="E68" s="299">
        <v>23.1</v>
      </c>
      <c r="F68" s="300">
        <v>0.40300000000000002</v>
      </c>
      <c r="G68" s="400">
        <v>0.26200000000000001</v>
      </c>
      <c r="H68" s="336">
        <v>0</v>
      </c>
      <c r="I68" s="34">
        <v>0.63</v>
      </c>
      <c r="J68" s="493">
        <v>0.63</v>
      </c>
      <c r="K68" s="242" t="s">
        <v>362</v>
      </c>
    </row>
    <row r="69" spans="1:11" x14ac:dyDescent="0.2">
      <c r="A69" s="245" t="s">
        <v>138</v>
      </c>
      <c r="B69" s="401">
        <v>42207</v>
      </c>
      <c r="C69" s="281">
        <v>8.8699999999999992</v>
      </c>
      <c r="D69" s="16">
        <v>5.61</v>
      </c>
      <c r="E69" s="19">
        <v>23.8</v>
      </c>
      <c r="F69" s="18">
        <v>0.39700000000000002</v>
      </c>
      <c r="G69" s="175">
        <v>0.25800000000000001</v>
      </c>
      <c r="H69" s="107">
        <v>0.01</v>
      </c>
      <c r="I69" s="338">
        <v>0.35</v>
      </c>
      <c r="J69" s="19">
        <f t="shared" si="0"/>
        <v>35</v>
      </c>
    </row>
    <row r="70" spans="1:11" x14ac:dyDescent="0.2">
      <c r="A70" s="245" t="s">
        <v>138</v>
      </c>
      <c r="B70" s="401">
        <v>42276</v>
      </c>
      <c r="C70" s="281">
        <v>7.75</v>
      </c>
      <c r="D70" s="16">
        <v>10.54</v>
      </c>
      <c r="E70" s="19">
        <v>20</v>
      </c>
      <c r="F70" s="18">
        <v>0.39300000000000002</v>
      </c>
      <c r="G70" s="175">
        <v>0.25600000000000001</v>
      </c>
      <c r="H70" s="107">
        <v>0.03</v>
      </c>
      <c r="I70" s="338">
        <v>0.35</v>
      </c>
      <c r="J70" s="19">
        <f t="shared" si="0"/>
        <v>11.666666666666666</v>
      </c>
    </row>
    <row r="71" spans="1:11" x14ac:dyDescent="0.2">
      <c r="A71" s="245" t="s">
        <v>138</v>
      </c>
      <c r="B71" s="401">
        <v>42635</v>
      </c>
      <c r="C71" s="281"/>
      <c r="D71" s="16"/>
      <c r="E71" s="19"/>
      <c r="F71" s="18"/>
      <c r="G71" s="175"/>
      <c r="H71" s="107"/>
      <c r="J71" s="19"/>
    </row>
    <row r="72" spans="1:11" x14ac:dyDescent="0.2">
      <c r="A72" s="245" t="s">
        <v>138</v>
      </c>
      <c r="B72" s="401">
        <v>42682</v>
      </c>
      <c r="C72" s="281"/>
      <c r="D72" s="16"/>
      <c r="E72" s="19"/>
      <c r="F72" s="18"/>
      <c r="G72" s="163"/>
      <c r="H72" s="107"/>
      <c r="J72" s="19"/>
    </row>
    <row r="73" spans="1:11" x14ac:dyDescent="0.2">
      <c r="A73" s="245" t="s">
        <v>138</v>
      </c>
      <c r="B73" s="401">
        <v>42864</v>
      </c>
      <c r="C73" s="339">
        <v>9.01</v>
      </c>
      <c r="D73" s="3">
        <v>11.44</v>
      </c>
      <c r="E73" s="3">
        <v>12.6</v>
      </c>
      <c r="F73" s="18">
        <v>0.435</v>
      </c>
      <c r="G73" s="18">
        <v>0.28299999999999997</v>
      </c>
      <c r="H73" s="337">
        <v>2.64</v>
      </c>
      <c r="I73" s="29">
        <v>2.57</v>
      </c>
      <c r="J73" s="19">
        <f t="shared" si="0"/>
        <v>0.9734848484848484</v>
      </c>
    </row>
    <row r="74" spans="1:11" x14ac:dyDescent="0.2">
      <c r="A74" s="245" t="s">
        <v>138</v>
      </c>
      <c r="B74" s="478">
        <v>42899</v>
      </c>
      <c r="C74" s="339">
        <v>8.8800000000000008</v>
      </c>
      <c r="D74" s="3">
        <v>9.4600000000000009</v>
      </c>
      <c r="E74" s="3">
        <v>23.8</v>
      </c>
      <c r="F74" s="3">
        <v>0.41599999999999998</v>
      </c>
      <c r="G74" s="18">
        <v>0.27100000000000002</v>
      </c>
      <c r="H74" s="107">
        <v>0.02</v>
      </c>
      <c r="I74" s="29">
        <v>0.19</v>
      </c>
      <c r="J74" s="19">
        <f t="shared" si="0"/>
        <v>9.5</v>
      </c>
    </row>
    <row r="75" spans="1:11" x14ac:dyDescent="0.2">
      <c r="A75" s="245" t="s">
        <v>138</v>
      </c>
      <c r="B75" s="401">
        <v>42913</v>
      </c>
      <c r="C75" s="339">
        <v>8.77</v>
      </c>
      <c r="D75" s="16">
        <v>9.4499999999999993</v>
      </c>
      <c r="E75" s="16">
        <v>21</v>
      </c>
      <c r="F75" s="18">
        <v>0.41599999999999998</v>
      </c>
      <c r="G75" s="18">
        <v>0.27</v>
      </c>
      <c r="H75" s="107">
        <v>0</v>
      </c>
      <c r="I75" s="29">
        <v>0.43</v>
      </c>
      <c r="J75" s="493">
        <v>0.43</v>
      </c>
      <c r="K75" s="242" t="s">
        <v>362</v>
      </c>
    </row>
    <row r="76" spans="1:11" x14ac:dyDescent="0.2">
      <c r="A76" s="245" t="s">
        <v>138</v>
      </c>
      <c r="B76" s="401">
        <v>42926</v>
      </c>
      <c r="C76" s="339">
        <v>8.99</v>
      </c>
      <c r="D76" s="16">
        <v>10.33</v>
      </c>
      <c r="E76" s="16">
        <v>23.9</v>
      </c>
      <c r="F76" s="18">
        <v>0.438</v>
      </c>
      <c r="G76" s="18">
        <v>0.28399999999999997</v>
      </c>
      <c r="H76" s="107">
        <v>0.02</v>
      </c>
      <c r="I76" s="29">
        <v>0.79</v>
      </c>
      <c r="J76" s="19">
        <f t="shared" si="0"/>
        <v>39.5</v>
      </c>
    </row>
    <row r="77" spans="1:11" x14ac:dyDescent="0.2">
      <c r="A77" s="245" t="s">
        <v>138</v>
      </c>
      <c r="B77" s="401">
        <v>42941</v>
      </c>
      <c r="C77" s="339">
        <v>8.85</v>
      </c>
      <c r="D77" s="77">
        <v>11.37</v>
      </c>
      <c r="E77" s="77">
        <v>24.4</v>
      </c>
      <c r="F77" s="175"/>
      <c r="G77" s="175"/>
      <c r="H77" s="107">
        <v>0.01</v>
      </c>
      <c r="I77" s="29">
        <v>0.47</v>
      </c>
      <c r="J77" s="19">
        <f t="shared" si="0"/>
        <v>46.999999999999993</v>
      </c>
    </row>
    <row r="78" spans="1:11" x14ac:dyDescent="0.2">
      <c r="A78" s="245" t="s">
        <v>138</v>
      </c>
      <c r="B78" s="401">
        <v>42948</v>
      </c>
      <c r="C78" s="208">
        <v>8.92</v>
      </c>
      <c r="D78" s="3">
        <v>9.5500000000000007</v>
      </c>
      <c r="E78" s="3">
        <v>25.6</v>
      </c>
      <c r="F78" s="3">
        <v>0.41699999999999998</v>
      </c>
      <c r="G78" s="18">
        <v>0.27100000000000002</v>
      </c>
      <c r="H78" s="337">
        <v>0</v>
      </c>
      <c r="I78" s="338">
        <v>0.46</v>
      </c>
      <c r="J78" s="493">
        <v>0.46</v>
      </c>
      <c r="K78" s="242" t="s">
        <v>362</v>
      </c>
    </row>
    <row r="79" spans="1:11" x14ac:dyDescent="0.2">
      <c r="A79" s="245" t="s">
        <v>138</v>
      </c>
      <c r="B79" s="401">
        <v>42961</v>
      </c>
      <c r="C79" s="208">
        <v>8.8000000000000007</v>
      </c>
      <c r="D79" s="3">
        <v>9.18</v>
      </c>
      <c r="E79" s="3">
        <v>23.5</v>
      </c>
      <c r="F79" s="18"/>
      <c r="G79" s="3"/>
      <c r="H79" s="337">
        <v>0.05</v>
      </c>
      <c r="I79" s="338">
        <v>0.33</v>
      </c>
      <c r="J79" s="19">
        <f t="shared" ref="J79" si="2">I79/H79</f>
        <v>6.6</v>
      </c>
    </row>
    <row r="80" spans="1:11" x14ac:dyDescent="0.2">
      <c r="A80" s="245" t="s">
        <v>138</v>
      </c>
      <c r="B80" s="401">
        <v>42976</v>
      </c>
      <c r="C80" s="208">
        <v>8.77</v>
      </c>
      <c r="D80" s="3">
        <v>11.43</v>
      </c>
      <c r="E80" s="3">
        <v>21.7</v>
      </c>
      <c r="F80" s="3">
        <v>0.38300000000000001</v>
      </c>
      <c r="G80" s="20">
        <v>0.249</v>
      </c>
      <c r="H80" s="337">
        <v>0.05</v>
      </c>
      <c r="I80" s="338">
        <v>0.2</v>
      </c>
      <c r="J80" s="19">
        <f>I80/H80</f>
        <v>4</v>
      </c>
    </row>
    <row r="81" spans="1:23" x14ac:dyDescent="0.2">
      <c r="A81" s="245" t="s">
        <v>138</v>
      </c>
      <c r="B81" s="401">
        <v>42999</v>
      </c>
      <c r="C81" s="208">
        <v>9.19</v>
      </c>
      <c r="D81" s="3">
        <v>10.61</v>
      </c>
      <c r="E81" s="3">
        <v>22.7</v>
      </c>
      <c r="F81" s="18">
        <v>0.38600000000000001</v>
      </c>
      <c r="G81" s="175">
        <v>0.251</v>
      </c>
      <c r="H81" s="337">
        <v>0.02</v>
      </c>
      <c r="I81" s="338">
        <v>0.12</v>
      </c>
      <c r="J81" s="19">
        <f t="shared" ref="J81:J114" si="3">I81/H81</f>
        <v>6</v>
      </c>
    </row>
    <row r="82" spans="1:23" x14ac:dyDescent="0.2">
      <c r="A82" s="245" t="s">
        <v>138</v>
      </c>
      <c r="B82" s="401">
        <v>43012</v>
      </c>
      <c r="C82" s="208">
        <v>8.69</v>
      </c>
      <c r="D82" s="3">
        <v>14.13</v>
      </c>
      <c r="E82" s="3">
        <v>19</v>
      </c>
      <c r="F82" s="18">
        <v>0.38800000000000001</v>
      </c>
      <c r="G82" s="175">
        <v>0.252</v>
      </c>
      <c r="H82" s="337">
        <v>0.02</v>
      </c>
      <c r="I82" s="338">
        <v>0.62</v>
      </c>
      <c r="J82" s="19">
        <f t="shared" si="3"/>
        <v>31</v>
      </c>
      <c r="V82" s="520"/>
      <c r="W82" s="520"/>
    </row>
    <row r="83" spans="1:23" x14ac:dyDescent="0.2">
      <c r="A83" s="245" t="s">
        <v>138</v>
      </c>
      <c r="B83" s="401">
        <v>43038</v>
      </c>
      <c r="C83" s="208">
        <v>8.5</v>
      </c>
      <c r="D83" s="3">
        <v>15.38</v>
      </c>
      <c r="E83" s="3">
        <v>11.6</v>
      </c>
      <c r="F83" s="18">
        <v>0.41399999999999998</v>
      </c>
      <c r="G83" s="175">
        <v>0.26900000000000002</v>
      </c>
      <c r="H83" s="337">
        <v>0.04</v>
      </c>
      <c r="I83" s="338">
        <v>0.28000000000000003</v>
      </c>
      <c r="J83" s="19">
        <f t="shared" si="3"/>
        <v>7.0000000000000009</v>
      </c>
      <c r="V83" s="520"/>
      <c r="W83" s="520"/>
    </row>
    <row r="84" spans="1:23" x14ac:dyDescent="0.2">
      <c r="A84" s="245" t="s">
        <v>138</v>
      </c>
      <c r="B84" s="401">
        <v>43061</v>
      </c>
      <c r="C84" s="208">
        <v>7.71</v>
      </c>
      <c r="D84" s="3">
        <v>6.3</v>
      </c>
      <c r="E84" s="3">
        <v>5.5</v>
      </c>
      <c r="F84" s="18">
        <v>0.45400000000000001</v>
      </c>
      <c r="G84" s="175">
        <v>0.29499999999999998</v>
      </c>
      <c r="H84" s="337">
        <v>0.03</v>
      </c>
      <c r="I84" s="338">
        <v>0.24</v>
      </c>
      <c r="J84" s="19">
        <f t="shared" si="3"/>
        <v>8</v>
      </c>
      <c r="V84" s="520"/>
      <c r="W84" s="520"/>
    </row>
    <row r="85" spans="1:23" x14ac:dyDescent="0.2">
      <c r="A85" s="245" t="s">
        <v>138</v>
      </c>
      <c r="B85" s="401">
        <v>43271</v>
      </c>
      <c r="C85" s="208">
        <v>8.4600000000000009</v>
      </c>
      <c r="D85" s="3">
        <v>8.44</v>
      </c>
      <c r="E85" s="3">
        <v>23.3</v>
      </c>
      <c r="F85" s="18">
        <v>0.4985</v>
      </c>
      <c r="G85" s="175">
        <v>0.32400000000000001</v>
      </c>
      <c r="H85" s="337">
        <v>0.03</v>
      </c>
      <c r="I85" s="338">
        <v>0.27</v>
      </c>
      <c r="J85" s="19">
        <f t="shared" si="3"/>
        <v>9.0000000000000018</v>
      </c>
      <c r="V85" s="520"/>
      <c r="W85" s="520"/>
    </row>
    <row r="86" spans="1:23" x14ac:dyDescent="0.2">
      <c r="A86" s="245" t="s">
        <v>138</v>
      </c>
      <c r="B86" s="401">
        <v>43292</v>
      </c>
      <c r="C86" s="281">
        <v>8.5</v>
      </c>
      <c r="D86" s="16">
        <v>9.16</v>
      </c>
      <c r="E86" s="3">
        <v>25.7</v>
      </c>
      <c r="F86" s="18">
        <v>0.4919</v>
      </c>
      <c r="G86" s="175">
        <v>0.32</v>
      </c>
      <c r="H86" s="337">
        <v>0.02</v>
      </c>
      <c r="I86" s="338">
        <v>0.66</v>
      </c>
      <c r="J86" s="19">
        <f t="shared" si="3"/>
        <v>33</v>
      </c>
      <c r="V86" s="520"/>
      <c r="W86" s="520"/>
    </row>
    <row r="87" spans="1:23" x14ac:dyDescent="0.2">
      <c r="A87" s="245" t="s">
        <v>138</v>
      </c>
      <c r="B87" s="401">
        <v>43306</v>
      </c>
      <c r="C87" s="281">
        <v>8.4499999999999993</v>
      </c>
      <c r="D87" s="16">
        <v>9.19</v>
      </c>
      <c r="E87" s="3">
        <v>25.1</v>
      </c>
      <c r="F87" s="18">
        <v>0.47</v>
      </c>
      <c r="G87" s="175">
        <v>0.30599999999999999</v>
      </c>
      <c r="H87" s="337">
        <v>0.01</v>
      </c>
      <c r="I87" s="338">
        <v>0.26</v>
      </c>
      <c r="J87" s="19">
        <f t="shared" si="3"/>
        <v>26</v>
      </c>
      <c r="U87" s="520"/>
      <c r="V87" s="520"/>
      <c r="W87" s="520"/>
    </row>
    <row r="88" spans="1:23" x14ac:dyDescent="0.2">
      <c r="A88" s="245" t="s">
        <v>138</v>
      </c>
      <c r="B88" s="401">
        <v>43320</v>
      </c>
      <c r="C88" s="281">
        <v>8.51</v>
      </c>
      <c r="D88" s="16">
        <v>8.51</v>
      </c>
      <c r="E88" s="3">
        <v>25.8</v>
      </c>
      <c r="F88" s="18">
        <v>0.42799999999999999</v>
      </c>
      <c r="G88" s="175">
        <v>0.27800000000000002</v>
      </c>
      <c r="H88" s="337">
        <v>0.02</v>
      </c>
      <c r="I88" s="338">
        <v>0.28000000000000003</v>
      </c>
      <c r="J88" s="19">
        <f t="shared" si="3"/>
        <v>14.000000000000002</v>
      </c>
      <c r="U88" s="520"/>
      <c r="V88" s="520"/>
      <c r="W88" s="520"/>
    </row>
    <row r="89" spans="1:23" x14ac:dyDescent="0.2">
      <c r="A89" s="245" t="s">
        <v>138</v>
      </c>
      <c r="B89" s="401">
        <v>43332</v>
      </c>
      <c r="C89" s="281">
        <v>8.4700000000000006</v>
      </c>
      <c r="D89" s="16">
        <v>8.02</v>
      </c>
      <c r="E89" s="3">
        <v>25.4</v>
      </c>
      <c r="F89" s="18">
        <v>0.42499999999999999</v>
      </c>
      <c r="G89" s="175">
        <v>0.27600000000000002</v>
      </c>
      <c r="H89" s="341">
        <v>0</v>
      </c>
      <c r="I89" s="338">
        <v>0.16</v>
      </c>
      <c r="J89" s="493">
        <v>0.16</v>
      </c>
      <c r="K89" s="494" t="s">
        <v>362</v>
      </c>
      <c r="U89" s="520"/>
      <c r="V89" s="520"/>
      <c r="W89" s="520"/>
    </row>
    <row r="90" spans="1:23" x14ac:dyDescent="0.2">
      <c r="A90" s="245" t="s">
        <v>138</v>
      </c>
      <c r="B90" s="401">
        <v>43348</v>
      </c>
      <c r="C90" s="281">
        <v>8.5399999999999991</v>
      </c>
      <c r="D90" s="16">
        <v>9.26</v>
      </c>
      <c r="E90" s="3">
        <v>25.8</v>
      </c>
      <c r="F90" s="18">
        <v>0.42599999999999999</v>
      </c>
      <c r="G90" s="175">
        <v>0.27700000000000002</v>
      </c>
      <c r="H90" s="341">
        <v>0</v>
      </c>
      <c r="I90" s="29">
        <v>0.2</v>
      </c>
      <c r="J90" s="493">
        <v>0.02</v>
      </c>
      <c r="K90" s="494" t="s">
        <v>362</v>
      </c>
      <c r="U90" s="520"/>
      <c r="V90" s="520"/>
      <c r="W90" s="520"/>
    </row>
    <row r="91" spans="1:23" x14ac:dyDescent="0.2">
      <c r="A91" s="245" t="s">
        <v>138</v>
      </c>
      <c r="B91" s="401">
        <v>43361</v>
      </c>
      <c r="C91" s="281">
        <v>8.49</v>
      </c>
      <c r="D91" s="16">
        <v>9.19</v>
      </c>
      <c r="E91" s="3">
        <v>23.2</v>
      </c>
      <c r="F91" s="18">
        <v>0.42699999999999999</v>
      </c>
      <c r="G91" s="175">
        <v>0.27800000000000002</v>
      </c>
      <c r="H91" s="337">
        <v>0.04</v>
      </c>
      <c r="I91" s="338">
        <v>0.28000000000000003</v>
      </c>
      <c r="J91" s="19">
        <f t="shared" si="3"/>
        <v>7.0000000000000009</v>
      </c>
      <c r="M91" s="402"/>
      <c r="W91" s="520"/>
    </row>
    <row r="92" spans="1:23" x14ac:dyDescent="0.2">
      <c r="A92" s="245" t="s">
        <v>138</v>
      </c>
      <c r="B92" s="401">
        <v>43384</v>
      </c>
      <c r="C92" s="281">
        <v>8.34</v>
      </c>
      <c r="D92" s="16">
        <v>9.59</v>
      </c>
      <c r="E92" s="3">
        <v>18.3</v>
      </c>
      <c r="F92" s="18">
        <v>0.42699999999999999</v>
      </c>
      <c r="G92" s="175">
        <v>0.27800000000000002</v>
      </c>
      <c r="H92" s="337">
        <v>0.27</v>
      </c>
      <c r="I92" s="338">
        <v>0.53</v>
      </c>
      <c r="J92" s="19">
        <f t="shared" si="3"/>
        <v>1.962962962962963</v>
      </c>
      <c r="K92" s="520"/>
      <c r="L92" s="520"/>
      <c r="M92" s="402"/>
      <c r="W92" s="520"/>
    </row>
    <row r="93" spans="1:23" x14ac:dyDescent="0.2">
      <c r="A93" s="245" t="s">
        <v>138</v>
      </c>
      <c r="B93" s="401">
        <v>43438</v>
      </c>
      <c r="C93" s="281">
        <v>7.86</v>
      </c>
      <c r="D93" s="16">
        <v>10.5</v>
      </c>
      <c r="E93" s="3">
        <v>3.1</v>
      </c>
      <c r="F93" s="18">
        <v>0.46700000000000003</v>
      </c>
      <c r="G93" s="175">
        <v>0.30399999999999999</v>
      </c>
      <c r="H93" s="337">
        <v>0.24</v>
      </c>
      <c r="I93" s="338">
        <v>0.25</v>
      </c>
      <c r="J93" s="19">
        <f t="shared" si="3"/>
        <v>1.0416666666666667</v>
      </c>
      <c r="K93" s="520"/>
      <c r="L93" s="520"/>
      <c r="W93" s="520"/>
    </row>
    <row r="94" spans="1:23" x14ac:dyDescent="0.2">
      <c r="A94" s="245" t="s">
        <v>138</v>
      </c>
      <c r="B94" s="401">
        <v>43601</v>
      </c>
      <c r="C94" s="281">
        <v>8.16</v>
      </c>
      <c r="D94" s="16">
        <v>10.199999999999999</v>
      </c>
      <c r="E94" s="3">
        <v>10.9</v>
      </c>
      <c r="F94" s="18">
        <v>0.45200000000000001</v>
      </c>
      <c r="G94" s="175">
        <v>0.29399999999999998</v>
      </c>
      <c r="H94" s="337">
        <v>0.06</v>
      </c>
      <c r="I94" s="338">
        <v>0.12</v>
      </c>
      <c r="J94" s="19">
        <f t="shared" si="3"/>
        <v>2</v>
      </c>
      <c r="K94" s="520"/>
      <c r="L94" s="520"/>
      <c r="W94" s="520"/>
    </row>
    <row r="95" spans="1:23" x14ac:dyDescent="0.2">
      <c r="A95" s="245" t="s">
        <v>138</v>
      </c>
      <c r="B95" s="401">
        <v>43621</v>
      </c>
      <c r="C95" s="281">
        <v>8.33</v>
      </c>
      <c r="D95" s="16">
        <v>10.5</v>
      </c>
      <c r="E95" s="3">
        <v>17.399999999999999</v>
      </c>
      <c r="F95" s="18">
        <v>0.44700000000000001</v>
      </c>
      <c r="G95" s="175">
        <v>0.28999999999999998</v>
      </c>
      <c r="H95" s="337">
        <v>0.08</v>
      </c>
      <c r="I95" s="338">
        <v>0.38</v>
      </c>
      <c r="J95" s="19">
        <f t="shared" si="3"/>
        <v>4.75</v>
      </c>
      <c r="K95" s="520"/>
      <c r="L95" s="520"/>
      <c r="W95" s="520"/>
    </row>
    <row r="96" spans="1:23" x14ac:dyDescent="0.2">
      <c r="A96" s="245" t="s">
        <v>138</v>
      </c>
      <c r="B96" s="401">
        <v>43642</v>
      </c>
      <c r="C96" s="281">
        <v>8.74</v>
      </c>
      <c r="D96" s="16">
        <v>9.67</v>
      </c>
      <c r="E96" s="3">
        <v>22.1</v>
      </c>
      <c r="F96" s="18">
        <v>0.45</v>
      </c>
      <c r="G96" s="175">
        <v>0.29299999999999998</v>
      </c>
      <c r="H96" s="337">
        <v>0.15</v>
      </c>
      <c r="I96" s="338">
        <v>0.18</v>
      </c>
      <c r="J96" s="19">
        <f t="shared" si="3"/>
        <v>1.2</v>
      </c>
      <c r="K96" s="520"/>
      <c r="L96" s="520"/>
      <c r="W96" s="520"/>
    </row>
    <row r="97" spans="1:23" x14ac:dyDescent="0.2">
      <c r="A97" s="245" t="s">
        <v>138</v>
      </c>
      <c r="B97" s="401">
        <v>43655</v>
      </c>
      <c r="C97" s="281">
        <v>8.69</v>
      </c>
      <c r="D97" s="16">
        <v>8.7200000000000006</v>
      </c>
      <c r="E97" s="3">
        <v>26.2</v>
      </c>
      <c r="F97" s="18">
        <v>0.43099999999999999</v>
      </c>
      <c r="G97" s="175">
        <v>0.28100000000000003</v>
      </c>
      <c r="H97" s="337">
        <v>0.06</v>
      </c>
      <c r="I97" s="338">
        <v>0.73</v>
      </c>
      <c r="J97" s="19">
        <f t="shared" si="3"/>
        <v>12.166666666666666</v>
      </c>
      <c r="K97" s="520"/>
      <c r="L97" s="520"/>
      <c r="W97" s="520"/>
    </row>
    <row r="98" spans="1:23" x14ac:dyDescent="0.2">
      <c r="A98" s="245" t="s">
        <v>138</v>
      </c>
      <c r="B98" s="401">
        <v>43670</v>
      </c>
      <c r="C98" s="281">
        <v>8.56</v>
      </c>
      <c r="D98" s="16">
        <v>8.51</v>
      </c>
      <c r="E98" s="3">
        <v>25.4</v>
      </c>
      <c r="F98" s="18">
        <v>0.42599999999999999</v>
      </c>
      <c r="G98" s="175">
        <v>0.27700000000000002</v>
      </c>
      <c r="H98" s="337">
        <v>0.12</v>
      </c>
      <c r="I98" s="338">
        <v>0.27</v>
      </c>
      <c r="J98" s="19">
        <f t="shared" si="3"/>
        <v>2.2500000000000004</v>
      </c>
      <c r="K98" s="520"/>
      <c r="L98" s="520"/>
      <c r="W98" s="520"/>
    </row>
    <row r="99" spans="1:23" x14ac:dyDescent="0.2">
      <c r="A99" s="245" t="s">
        <v>138</v>
      </c>
      <c r="B99" s="401">
        <v>43683</v>
      </c>
      <c r="C99" s="281">
        <v>8.4700000000000006</v>
      </c>
      <c r="D99" s="16">
        <v>8.7799999999999994</v>
      </c>
      <c r="E99" s="3">
        <v>25.5</v>
      </c>
      <c r="F99" s="18">
        <v>0.40899999999999997</v>
      </c>
      <c r="G99" s="175">
        <v>0.26600000000000001</v>
      </c>
      <c r="H99" s="337">
        <v>0.1</v>
      </c>
      <c r="I99" s="338">
        <v>0.16</v>
      </c>
      <c r="J99" s="19">
        <f t="shared" si="3"/>
        <v>1.5999999999999999</v>
      </c>
      <c r="K99" s="520"/>
      <c r="L99" s="520"/>
      <c r="W99" s="520"/>
    </row>
    <row r="100" spans="1:23" x14ac:dyDescent="0.2">
      <c r="A100" s="245"/>
      <c r="B100" s="401"/>
      <c r="C100" s="281"/>
      <c r="D100" s="16"/>
      <c r="F100" s="18"/>
      <c r="G100" s="175"/>
      <c r="J100" s="19"/>
      <c r="W100" s="520"/>
    </row>
    <row r="101" spans="1:23" x14ac:dyDescent="0.2">
      <c r="A101" s="238" t="s">
        <v>125</v>
      </c>
      <c r="B101" s="401">
        <v>42194</v>
      </c>
      <c r="C101" s="461">
        <v>8.6199999999999992</v>
      </c>
      <c r="D101" s="300">
        <v>6.65</v>
      </c>
      <c r="E101" s="299">
        <v>19</v>
      </c>
      <c r="F101" s="300">
        <v>0.499</v>
      </c>
      <c r="G101" s="400">
        <v>0.32600000000000001</v>
      </c>
      <c r="H101" s="336">
        <v>1.82</v>
      </c>
      <c r="I101" s="29">
        <f>(26+157.15)/2</f>
        <v>91.575000000000003</v>
      </c>
      <c r="J101" s="19">
        <f t="shared" si="3"/>
        <v>50.315934065934066</v>
      </c>
      <c r="U101" s="520"/>
      <c r="V101" s="520"/>
      <c r="W101" s="520"/>
    </row>
    <row r="102" spans="1:23" x14ac:dyDescent="0.2">
      <c r="A102" s="209" t="s">
        <v>125</v>
      </c>
      <c r="B102" s="401">
        <v>42207</v>
      </c>
      <c r="C102" s="281">
        <v>8.69</v>
      </c>
      <c r="D102" s="96">
        <f>(7.22+7.54)/2</f>
        <v>7.38</v>
      </c>
      <c r="E102" s="19">
        <v>16</v>
      </c>
      <c r="F102" s="18">
        <v>0.51700000000000002</v>
      </c>
      <c r="G102" s="175">
        <v>0.33600000000000002</v>
      </c>
      <c r="H102" s="107">
        <v>0.02</v>
      </c>
      <c r="I102" s="29">
        <v>1.24</v>
      </c>
      <c r="J102" s="19">
        <f t="shared" si="3"/>
        <v>62</v>
      </c>
      <c r="U102" s="520"/>
      <c r="V102" s="520"/>
      <c r="W102" s="520"/>
    </row>
    <row r="103" spans="1:23" x14ac:dyDescent="0.2">
      <c r="A103" s="209" t="s">
        <v>125</v>
      </c>
      <c r="B103" s="401">
        <v>42276</v>
      </c>
      <c r="C103" s="281">
        <v>7.78</v>
      </c>
      <c r="D103" s="77">
        <v>8.07</v>
      </c>
      <c r="E103" s="19">
        <v>16.899999999999999</v>
      </c>
      <c r="F103" s="18">
        <v>0.52</v>
      </c>
      <c r="G103" s="175">
        <v>0.34100000000000003</v>
      </c>
      <c r="H103" s="107">
        <v>0.28999999999999998</v>
      </c>
      <c r="I103" s="29">
        <v>3.85</v>
      </c>
      <c r="J103" s="19">
        <f t="shared" si="3"/>
        <v>13.275862068965518</v>
      </c>
      <c r="U103" s="520"/>
      <c r="V103" s="520"/>
      <c r="W103" s="520"/>
    </row>
    <row r="104" spans="1:23" x14ac:dyDescent="0.2">
      <c r="A104" s="209" t="s">
        <v>125</v>
      </c>
      <c r="B104" s="401">
        <v>42635</v>
      </c>
      <c r="C104" s="281">
        <v>9.3000000000000007</v>
      </c>
      <c r="D104" s="77">
        <v>5.77</v>
      </c>
      <c r="E104" s="19">
        <v>24.1</v>
      </c>
      <c r="F104" s="18">
        <v>0.38300000000000001</v>
      </c>
      <c r="G104" s="175">
        <v>0.249</v>
      </c>
      <c r="H104" s="107">
        <v>0.99</v>
      </c>
      <c r="I104" s="29">
        <v>0.3</v>
      </c>
      <c r="J104" s="19">
        <f t="shared" si="3"/>
        <v>0.30303030303030304</v>
      </c>
    </row>
    <row r="105" spans="1:23" x14ac:dyDescent="0.2">
      <c r="A105" s="209" t="s">
        <v>125</v>
      </c>
      <c r="B105" s="401">
        <v>42682</v>
      </c>
      <c r="C105" s="281"/>
      <c r="D105" s="77"/>
      <c r="E105" s="19"/>
      <c r="F105" s="18"/>
      <c r="G105" s="163"/>
      <c r="H105" s="107"/>
      <c r="I105" s="29"/>
      <c r="J105" s="19"/>
    </row>
    <row r="106" spans="1:23" x14ac:dyDescent="0.2">
      <c r="A106" s="209" t="s">
        <v>125</v>
      </c>
      <c r="B106" s="401">
        <v>42864</v>
      </c>
      <c r="C106" s="208">
        <v>8.93</v>
      </c>
      <c r="D106" s="3">
        <v>11.49</v>
      </c>
      <c r="E106" s="3">
        <v>14</v>
      </c>
      <c r="F106" s="18">
        <v>0.438</v>
      </c>
      <c r="G106" s="18">
        <v>0.28499999999999998</v>
      </c>
      <c r="H106" s="337">
        <v>2.46</v>
      </c>
      <c r="I106" s="338">
        <v>1.19</v>
      </c>
      <c r="J106" s="19">
        <f t="shared" si="3"/>
        <v>0.48373983739837395</v>
      </c>
    </row>
    <row r="107" spans="1:23" x14ac:dyDescent="0.2">
      <c r="A107" s="209" t="s">
        <v>125</v>
      </c>
      <c r="B107" s="478">
        <v>42899</v>
      </c>
      <c r="C107" s="339">
        <v>8.92</v>
      </c>
      <c r="D107" s="3">
        <v>12.32</v>
      </c>
      <c r="E107" s="19">
        <v>23.2</v>
      </c>
      <c r="F107" s="3">
        <v>0.36399999999999999</v>
      </c>
      <c r="G107" s="18">
        <v>0.23699999999999999</v>
      </c>
      <c r="H107" s="107">
        <v>0.02</v>
      </c>
      <c r="I107" s="29">
        <v>0.83</v>
      </c>
      <c r="J107" s="19">
        <f t="shared" si="3"/>
        <v>41.5</v>
      </c>
      <c r="U107" s="520"/>
      <c r="V107" s="520"/>
      <c r="W107" s="520"/>
    </row>
    <row r="108" spans="1:23" x14ac:dyDescent="0.2">
      <c r="A108" s="209" t="s">
        <v>125</v>
      </c>
      <c r="B108" s="401">
        <v>42913</v>
      </c>
      <c r="C108" s="339">
        <v>9</v>
      </c>
      <c r="D108" s="16">
        <v>12.86</v>
      </c>
      <c r="E108" s="16">
        <v>20.100000000000001</v>
      </c>
      <c r="F108" s="18">
        <v>0.39500000000000002</v>
      </c>
      <c r="G108" s="18">
        <v>0.25800000000000001</v>
      </c>
      <c r="H108" s="107">
        <v>0</v>
      </c>
      <c r="I108" s="29">
        <v>0.86</v>
      </c>
      <c r="J108" s="493">
        <v>0.86</v>
      </c>
      <c r="K108" s="494" t="s">
        <v>362</v>
      </c>
    </row>
    <row r="109" spans="1:23" x14ac:dyDescent="0.2">
      <c r="A109" s="209" t="s">
        <v>125</v>
      </c>
      <c r="B109" s="401">
        <v>42926</v>
      </c>
      <c r="C109" s="339">
        <v>8.84</v>
      </c>
      <c r="D109" s="16">
        <v>12.83</v>
      </c>
      <c r="E109" s="16">
        <v>24.2</v>
      </c>
      <c r="F109" s="18">
        <v>0.41399999999999998</v>
      </c>
      <c r="G109" s="18">
        <v>0.26900000000000002</v>
      </c>
      <c r="H109" s="107">
        <v>7.0000000000000007E-2</v>
      </c>
      <c r="I109" s="29">
        <v>1.51</v>
      </c>
      <c r="J109" s="19">
        <f t="shared" si="3"/>
        <v>21.571428571428569</v>
      </c>
    </row>
    <row r="110" spans="1:23" x14ac:dyDescent="0.2">
      <c r="A110" s="209" t="s">
        <v>125</v>
      </c>
      <c r="B110" s="401">
        <v>42941</v>
      </c>
      <c r="C110" s="339">
        <v>8.35</v>
      </c>
      <c r="D110" s="77">
        <v>8.3699999999999992</v>
      </c>
      <c r="E110" s="77">
        <v>22.6</v>
      </c>
      <c r="F110" s="175">
        <v>0.47899999999999998</v>
      </c>
      <c r="G110" s="175">
        <v>0.31</v>
      </c>
      <c r="H110" s="107">
        <v>0.02</v>
      </c>
      <c r="I110" s="29">
        <v>0.9</v>
      </c>
      <c r="J110" s="19">
        <f t="shared" si="3"/>
        <v>45</v>
      </c>
    </row>
    <row r="111" spans="1:23" x14ac:dyDescent="0.2">
      <c r="A111" s="209" t="s">
        <v>125</v>
      </c>
      <c r="B111" s="401">
        <v>42948</v>
      </c>
      <c r="C111" s="208">
        <v>9.2899999999999991</v>
      </c>
      <c r="D111" s="3">
        <v>13.81</v>
      </c>
      <c r="E111" s="3">
        <v>29.1</v>
      </c>
      <c r="F111" s="3">
        <v>0.36399999999999999</v>
      </c>
      <c r="G111" s="3">
        <v>0.23599999999999999</v>
      </c>
      <c r="H111" s="107">
        <v>4.1100000000000003</v>
      </c>
      <c r="I111" s="29">
        <v>25.11</v>
      </c>
      <c r="J111" s="19">
        <f t="shared" si="3"/>
        <v>6.10948905109489</v>
      </c>
    </row>
    <row r="112" spans="1:23" x14ac:dyDescent="0.2">
      <c r="A112" s="209" t="s">
        <v>125</v>
      </c>
      <c r="B112" s="401">
        <v>42961</v>
      </c>
      <c r="C112" s="208">
        <v>8.08</v>
      </c>
      <c r="D112" s="3">
        <v>4.96</v>
      </c>
      <c r="E112" s="3">
        <v>19.100000000000001</v>
      </c>
      <c r="F112" s="18">
        <v>0.495</v>
      </c>
      <c r="G112" s="3">
        <v>0.32100000000000001</v>
      </c>
      <c r="H112" s="337">
        <v>0.01</v>
      </c>
      <c r="I112" s="338">
        <v>1.26</v>
      </c>
      <c r="J112" s="19">
        <f t="shared" si="3"/>
        <v>126</v>
      </c>
    </row>
    <row r="113" spans="1:12" x14ac:dyDescent="0.2">
      <c r="A113" s="209" t="s">
        <v>125</v>
      </c>
      <c r="B113" s="401">
        <v>42976</v>
      </c>
      <c r="C113" s="208">
        <v>8.91</v>
      </c>
      <c r="D113" s="3">
        <v>12.39</v>
      </c>
      <c r="E113" s="3">
        <v>23.1</v>
      </c>
      <c r="F113" s="3">
        <v>0.38300000000000001</v>
      </c>
      <c r="G113" s="175">
        <v>0.25</v>
      </c>
      <c r="H113" s="337">
        <v>0.03</v>
      </c>
      <c r="I113" s="338">
        <v>0.48</v>
      </c>
      <c r="J113" s="19">
        <f t="shared" si="3"/>
        <v>16</v>
      </c>
    </row>
    <row r="114" spans="1:12" x14ac:dyDescent="0.2">
      <c r="A114" s="209" t="s">
        <v>125</v>
      </c>
      <c r="B114" s="401">
        <v>42999</v>
      </c>
      <c r="C114" s="208">
        <v>9.08</v>
      </c>
      <c r="D114" s="3">
        <v>10.08</v>
      </c>
      <c r="E114" s="3">
        <v>22.3</v>
      </c>
      <c r="F114" s="18">
        <v>0.38800000000000001</v>
      </c>
      <c r="G114" s="175">
        <v>0.252</v>
      </c>
      <c r="H114" s="337">
        <v>0.55000000000000004</v>
      </c>
      <c r="I114" s="338">
        <v>2.66</v>
      </c>
      <c r="J114" s="19">
        <f t="shared" si="3"/>
        <v>4.836363636363636</v>
      </c>
    </row>
    <row r="115" spans="1:12" x14ac:dyDescent="0.2">
      <c r="A115" s="209" t="s">
        <v>125</v>
      </c>
      <c r="B115" s="401">
        <v>43012</v>
      </c>
      <c r="C115" s="208">
        <v>8.61</v>
      </c>
      <c r="D115" s="3">
        <v>13.69</v>
      </c>
      <c r="E115" s="3">
        <v>18.8</v>
      </c>
      <c r="F115" s="18">
        <v>0.4</v>
      </c>
      <c r="G115" s="175">
        <v>0.26200000000000001</v>
      </c>
      <c r="H115" s="337">
        <v>0.01</v>
      </c>
      <c r="I115" s="338">
        <v>0.69</v>
      </c>
      <c r="J115" s="19">
        <f>I115/H115</f>
        <v>69</v>
      </c>
    </row>
    <row r="116" spans="1:12" x14ac:dyDescent="0.2">
      <c r="A116" s="209" t="s">
        <v>125</v>
      </c>
      <c r="B116" s="401">
        <v>43038</v>
      </c>
      <c r="C116" s="208">
        <v>8.43</v>
      </c>
      <c r="D116" s="3">
        <v>10.68</v>
      </c>
      <c r="E116" s="3">
        <v>9.3000000000000007</v>
      </c>
      <c r="F116" s="18">
        <v>0.46700000000000003</v>
      </c>
      <c r="G116" s="175">
        <v>0.308</v>
      </c>
      <c r="H116" s="337">
        <v>0.15</v>
      </c>
      <c r="I116" s="338">
        <v>0.62</v>
      </c>
      <c r="J116" s="19">
        <f t="shared" ref="J116:J142" si="4">I116/H116</f>
        <v>4.1333333333333337</v>
      </c>
    </row>
    <row r="117" spans="1:12" x14ac:dyDescent="0.2">
      <c r="A117" s="209" t="s">
        <v>125</v>
      </c>
      <c r="B117" s="401">
        <v>43061</v>
      </c>
      <c r="C117" s="208">
        <v>7.72</v>
      </c>
      <c r="D117" s="3">
        <v>11.06</v>
      </c>
      <c r="E117" s="3">
        <v>1.6</v>
      </c>
      <c r="F117" s="18">
        <v>0.53300000000000003</v>
      </c>
      <c r="G117" s="175">
        <v>0.34599999999999997</v>
      </c>
      <c r="H117" s="337">
        <v>0.1</v>
      </c>
      <c r="I117" s="338">
        <v>1.24</v>
      </c>
      <c r="J117" s="19">
        <f t="shared" si="4"/>
        <v>12.399999999999999</v>
      </c>
    </row>
    <row r="118" spans="1:12" x14ac:dyDescent="0.2">
      <c r="A118" s="209" t="s">
        <v>125</v>
      </c>
      <c r="B118" s="401">
        <v>43271</v>
      </c>
      <c r="C118" s="208">
        <v>8.68</v>
      </c>
      <c r="D118" s="3">
        <v>12.35</v>
      </c>
      <c r="E118" s="3">
        <v>23</v>
      </c>
      <c r="F118" s="18">
        <v>0.48399999999999999</v>
      </c>
      <c r="G118" s="175">
        <v>0.313</v>
      </c>
      <c r="H118" s="337">
        <v>0.12</v>
      </c>
      <c r="I118" s="338">
        <v>0.81</v>
      </c>
      <c r="J118" s="19">
        <f t="shared" si="4"/>
        <v>6.7500000000000009</v>
      </c>
    </row>
    <row r="119" spans="1:12" x14ac:dyDescent="0.2">
      <c r="A119" s="209" t="s">
        <v>125</v>
      </c>
      <c r="B119" s="401">
        <v>43292</v>
      </c>
      <c r="C119" s="281">
        <v>8.6999999999999993</v>
      </c>
      <c r="D119" s="16">
        <v>15.24</v>
      </c>
      <c r="E119" s="3">
        <v>26.3</v>
      </c>
      <c r="F119" s="18">
        <v>0.44719999999999999</v>
      </c>
      <c r="G119" s="175">
        <v>0.29099999999999998</v>
      </c>
      <c r="H119" s="337">
        <v>0.03</v>
      </c>
      <c r="I119" s="338">
        <v>0.94</v>
      </c>
      <c r="J119" s="19">
        <f t="shared" si="4"/>
        <v>31.333333333333332</v>
      </c>
    </row>
    <row r="120" spans="1:12" x14ac:dyDescent="0.2">
      <c r="A120" s="209" t="s">
        <v>125</v>
      </c>
      <c r="B120" s="401">
        <v>43306</v>
      </c>
      <c r="C120" s="281">
        <v>8.39</v>
      </c>
      <c r="D120" s="16">
        <v>11.62</v>
      </c>
      <c r="E120" s="3">
        <v>24.2</v>
      </c>
      <c r="F120" s="18">
        <v>0.51</v>
      </c>
      <c r="G120" s="175">
        <v>0.33200000000000002</v>
      </c>
      <c r="H120" s="337">
        <v>0.16</v>
      </c>
      <c r="I120" s="338">
        <v>1.07</v>
      </c>
      <c r="J120" s="19">
        <f t="shared" si="4"/>
        <v>6.6875</v>
      </c>
    </row>
    <row r="121" spans="1:12" x14ac:dyDescent="0.2">
      <c r="A121" s="209" t="s">
        <v>125</v>
      </c>
      <c r="B121" s="401">
        <v>43320</v>
      </c>
      <c r="C121" s="281">
        <v>8.4600000000000009</v>
      </c>
      <c r="D121" s="16">
        <v>9.0299999999999994</v>
      </c>
      <c r="E121" s="3">
        <v>25.6</v>
      </c>
      <c r="F121" s="18">
        <v>0.435</v>
      </c>
      <c r="G121" s="175">
        <v>0.28399999999999997</v>
      </c>
      <c r="H121" s="337">
        <v>0.12</v>
      </c>
      <c r="I121" s="338">
        <v>1.03</v>
      </c>
      <c r="J121" s="19">
        <f t="shared" si="4"/>
        <v>8.5833333333333339</v>
      </c>
    </row>
    <row r="122" spans="1:12" x14ac:dyDescent="0.2">
      <c r="A122" s="209" t="s">
        <v>125</v>
      </c>
      <c r="B122" s="401">
        <v>43332</v>
      </c>
      <c r="C122" s="281">
        <v>8.5299999999999994</v>
      </c>
      <c r="D122" s="16">
        <v>8.82</v>
      </c>
      <c r="E122" s="3">
        <v>25.6</v>
      </c>
      <c r="F122" s="18">
        <v>0.41299999999999998</v>
      </c>
      <c r="G122" s="175">
        <v>0.26900000000000002</v>
      </c>
      <c r="H122" s="337">
        <v>0.26</v>
      </c>
      <c r="I122" s="338">
        <v>0.99</v>
      </c>
      <c r="J122" s="19">
        <f t="shared" si="4"/>
        <v>3.8076923076923075</v>
      </c>
    </row>
    <row r="123" spans="1:12" x14ac:dyDescent="0.2">
      <c r="A123" s="209" t="s">
        <v>125</v>
      </c>
      <c r="B123" s="401">
        <v>43348</v>
      </c>
      <c r="C123" s="55">
        <v>8.5500000000000007</v>
      </c>
      <c r="D123" s="520">
        <v>9.32</v>
      </c>
      <c r="E123" s="520">
        <v>27.4</v>
      </c>
      <c r="F123" s="520">
        <v>0.42699999999999999</v>
      </c>
      <c r="G123" s="520">
        <v>0.27700000000000002</v>
      </c>
      <c r="H123" s="337">
        <v>1.21</v>
      </c>
      <c r="I123" s="338">
        <v>0.53</v>
      </c>
      <c r="J123" s="19">
        <f t="shared" si="4"/>
        <v>0.43801652892561987</v>
      </c>
    </row>
    <row r="124" spans="1:12" x14ac:dyDescent="0.2">
      <c r="A124" s="209" t="s">
        <v>125</v>
      </c>
      <c r="B124" s="401">
        <v>43361</v>
      </c>
      <c r="C124" s="414">
        <v>8.3000000000000007</v>
      </c>
      <c r="D124" s="520">
        <v>8.2100000000000009</v>
      </c>
      <c r="E124" s="520">
        <v>22.2</v>
      </c>
      <c r="F124" s="520">
        <v>0.45300000000000001</v>
      </c>
      <c r="G124" s="520">
        <v>0.29399999999999998</v>
      </c>
      <c r="H124" s="337">
        <v>5.41</v>
      </c>
      <c r="I124" s="338">
        <v>2.62</v>
      </c>
      <c r="J124" s="19">
        <f t="shared" si="4"/>
        <v>0.48428835489833644</v>
      </c>
    </row>
    <row r="125" spans="1:12" x14ac:dyDescent="0.2">
      <c r="A125" s="209" t="s">
        <v>125</v>
      </c>
      <c r="B125" s="401">
        <v>43384</v>
      </c>
      <c r="C125" s="414">
        <v>8.31</v>
      </c>
      <c r="D125" s="520">
        <v>9.1300000000000008</v>
      </c>
      <c r="E125" s="520">
        <v>18.2</v>
      </c>
      <c r="F125" s="520">
        <v>0.44500000000000001</v>
      </c>
      <c r="G125" s="520">
        <v>0.28999999999999998</v>
      </c>
      <c r="H125" s="337">
        <v>0.23</v>
      </c>
      <c r="I125" s="338">
        <v>1.02</v>
      </c>
      <c r="J125" s="19">
        <f t="shared" si="4"/>
        <v>4.4347826086956523</v>
      </c>
    </row>
    <row r="126" spans="1:12" x14ac:dyDescent="0.2">
      <c r="A126" s="209" t="s">
        <v>125</v>
      </c>
      <c r="B126" s="401">
        <v>43438</v>
      </c>
      <c r="C126" s="414">
        <v>7.72</v>
      </c>
      <c r="D126" s="520">
        <v>11.73</v>
      </c>
      <c r="E126" s="520">
        <v>0.3</v>
      </c>
      <c r="F126" s="520">
        <v>0.48799999999999999</v>
      </c>
      <c r="G126" s="520">
        <v>0.317</v>
      </c>
      <c r="H126" s="337">
        <v>0.2</v>
      </c>
      <c r="I126" s="338">
        <v>0.48</v>
      </c>
      <c r="J126" s="19">
        <f t="shared" si="4"/>
        <v>2.4</v>
      </c>
      <c r="K126" s="520"/>
      <c r="L126" s="520"/>
    </row>
    <row r="127" spans="1:12" x14ac:dyDescent="0.2">
      <c r="A127" s="209" t="s">
        <v>125</v>
      </c>
      <c r="B127" s="401">
        <v>43601</v>
      </c>
      <c r="C127" s="414">
        <v>7.93</v>
      </c>
      <c r="D127" s="520">
        <v>10.59</v>
      </c>
      <c r="E127" s="520">
        <v>11</v>
      </c>
      <c r="F127" s="520">
        <v>0.46100000000000002</v>
      </c>
      <c r="G127" s="520">
        <v>0.29899999999999999</v>
      </c>
      <c r="H127" s="337">
        <v>0.09</v>
      </c>
      <c r="I127" s="338">
        <v>0.63</v>
      </c>
      <c r="J127" s="19">
        <f t="shared" si="4"/>
        <v>7</v>
      </c>
      <c r="K127" s="520"/>
    </row>
    <row r="128" spans="1:12" x14ac:dyDescent="0.2">
      <c r="A128" s="209" t="s">
        <v>125</v>
      </c>
      <c r="B128" s="401">
        <v>43621</v>
      </c>
      <c r="C128" s="414">
        <v>8.32</v>
      </c>
      <c r="D128" s="520">
        <v>10.02</v>
      </c>
      <c r="E128" s="520">
        <v>17.3</v>
      </c>
      <c r="F128" s="520">
        <v>0.45300000000000001</v>
      </c>
      <c r="G128" s="520">
        <v>0.29499999999999998</v>
      </c>
      <c r="H128" s="337">
        <v>0.16</v>
      </c>
      <c r="I128" s="338">
        <v>0.73</v>
      </c>
      <c r="J128" s="19">
        <f t="shared" si="4"/>
        <v>4.5625</v>
      </c>
      <c r="K128" s="520"/>
    </row>
    <row r="129" spans="1:12" x14ac:dyDescent="0.2">
      <c r="A129" s="209" t="s">
        <v>125</v>
      </c>
      <c r="B129" s="401">
        <v>43642</v>
      </c>
      <c r="C129" s="414">
        <v>8.5500000000000007</v>
      </c>
      <c r="D129" s="520">
        <v>10.63</v>
      </c>
      <c r="E129" s="520">
        <v>21.4</v>
      </c>
      <c r="F129" s="520">
        <v>0.44500000000000001</v>
      </c>
      <c r="G129" s="520">
        <v>0.28999999999999998</v>
      </c>
      <c r="H129" s="337">
        <v>0.39</v>
      </c>
      <c r="I129" s="338">
        <v>0.66</v>
      </c>
      <c r="J129" s="19">
        <f t="shared" si="4"/>
        <v>1.6923076923076923</v>
      </c>
      <c r="K129" s="520"/>
    </row>
    <row r="130" spans="1:12" x14ac:dyDescent="0.2">
      <c r="A130" s="209" t="s">
        <v>125</v>
      </c>
      <c r="B130" s="401">
        <v>43655</v>
      </c>
      <c r="C130" s="414">
        <v>8.7200000000000006</v>
      </c>
      <c r="D130" s="520">
        <v>10.81</v>
      </c>
      <c r="E130" s="520">
        <v>27.2</v>
      </c>
      <c r="F130" s="520">
        <v>0.38400000000000001</v>
      </c>
      <c r="G130" s="520">
        <v>0.25</v>
      </c>
      <c r="H130" s="337">
        <v>0.83</v>
      </c>
      <c r="I130" s="338">
        <v>9.76</v>
      </c>
      <c r="J130" s="19">
        <f t="shared" si="4"/>
        <v>11.759036144578314</v>
      </c>
      <c r="K130" s="520"/>
    </row>
    <row r="131" spans="1:12" x14ac:dyDescent="0.2">
      <c r="A131" s="209" t="s">
        <v>125</v>
      </c>
      <c r="B131" s="401">
        <v>43670</v>
      </c>
      <c r="C131" s="414">
        <v>8.6199999999999992</v>
      </c>
      <c r="D131" s="520">
        <v>10.199999999999999</v>
      </c>
      <c r="E131" s="520">
        <v>24.9</v>
      </c>
      <c r="F131" s="520">
        <v>0.42299999999999999</v>
      </c>
      <c r="G131" s="520">
        <v>0.27500000000000002</v>
      </c>
      <c r="H131" s="337">
        <v>0.04</v>
      </c>
      <c r="I131" s="338">
        <v>0.26</v>
      </c>
      <c r="J131" s="19">
        <f t="shared" si="4"/>
        <v>6.5</v>
      </c>
      <c r="K131" s="520"/>
    </row>
    <row r="132" spans="1:12" x14ac:dyDescent="0.2">
      <c r="A132" s="209" t="s">
        <v>125</v>
      </c>
      <c r="B132" s="401">
        <v>43683</v>
      </c>
      <c r="C132" s="414">
        <v>8.34</v>
      </c>
      <c r="D132" s="520">
        <v>9.0500000000000007</v>
      </c>
      <c r="E132" s="520">
        <v>21.1</v>
      </c>
      <c r="F132" s="520">
        <v>0.48299999999999998</v>
      </c>
      <c r="G132" s="520">
        <v>0.314</v>
      </c>
      <c r="H132" s="337">
        <v>0.8</v>
      </c>
      <c r="I132" s="338">
        <v>3.68</v>
      </c>
      <c r="J132" s="19">
        <f t="shared" si="4"/>
        <v>4.5999999999999996</v>
      </c>
      <c r="K132" s="520"/>
      <c r="L132" s="520"/>
    </row>
    <row r="133" spans="1:12" x14ac:dyDescent="0.2">
      <c r="A133" s="209"/>
      <c r="B133" s="401"/>
      <c r="C133" s="281"/>
      <c r="D133" s="16"/>
      <c r="F133" s="18"/>
      <c r="G133" s="175"/>
      <c r="J133" s="19"/>
    </row>
    <row r="134" spans="1:12" x14ac:dyDescent="0.2">
      <c r="A134" s="300" t="s">
        <v>105</v>
      </c>
      <c r="B134" s="401">
        <v>42194</v>
      </c>
      <c r="C134" s="462"/>
      <c r="D134" s="298"/>
      <c r="E134" s="299">
        <v>21.5</v>
      </c>
      <c r="F134" s="300">
        <v>0.41799999999999998</v>
      </c>
      <c r="G134" s="400">
        <v>0.27400000000000002</v>
      </c>
      <c r="H134" s="336">
        <v>0</v>
      </c>
      <c r="I134" s="34">
        <v>0.85</v>
      </c>
      <c r="J134" s="493">
        <v>0.85</v>
      </c>
      <c r="K134" s="494" t="s">
        <v>362</v>
      </c>
    </row>
    <row r="135" spans="1:12" x14ac:dyDescent="0.2">
      <c r="A135" s="245" t="s">
        <v>105</v>
      </c>
      <c r="B135" s="401">
        <v>42207</v>
      </c>
      <c r="C135" s="281">
        <v>8.8699999999999992</v>
      </c>
      <c r="D135" s="16">
        <v>5.97</v>
      </c>
      <c r="E135" s="19">
        <v>23.5</v>
      </c>
      <c r="F135" s="18">
        <v>0.496</v>
      </c>
      <c r="G135" s="175">
        <v>0.32200000000000001</v>
      </c>
      <c r="H135" s="107">
        <v>0.04</v>
      </c>
      <c r="I135" s="29">
        <v>2.56</v>
      </c>
      <c r="J135" s="19">
        <f t="shared" si="4"/>
        <v>64</v>
      </c>
    </row>
    <row r="136" spans="1:12" x14ac:dyDescent="0.2">
      <c r="A136" s="245" t="s">
        <v>105</v>
      </c>
      <c r="B136" s="401">
        <v>42276</v>
      </c>
      <c r="C136" s="281">
        <v>5.75</v>
      </c>
      <c r="D136" s="16">
        <v>5.08</v>
      </c>
      <c r="E136" s="19">
        <v>16.14</v>
      </c>
      <c r="F136" s="18">
        <v>0.60199999999999998</v>
      </c>
      <c r="G136" s="175">
        <v>0.39200000000000002</v>
      </c>
      <c r="H136" s="107">
        <v>1.04</v>
      </c>
      <c r="I136" s="29">
        <v>6.93</v>
      </c>
      <c r="J136" s="19">
        <f t="shared" si="4"/>
        <v>6.6634615384615383</v>
      </c>
    </row>
    <row r="137" spans="1:12" x14ac:dyDescent="0.2">
      <c r="A137" s="300" t="s">
        <v>105</v>
      </c>
      <c r="B137" s="401">
        <v>42635</v>
      </c>
      <c r="C137" s="281">
        <v>9.1199999999999992</v>
      </c>
      <c r="D137" s="16">
        <v>7.15</v>
      </c>
      <c r="E137" s="19">
        <v>23.9</v>
      </c>
      <c r="F137" s="18">
        <v>0.38400000000000001</v>
      </c>
      <c r="G137" s="175">
        <v>0.249</v>
      </c>
      <c r="H137" s="107">
        <v>1.42</v>
      </c>
      <c r="I137" s="29">
        <v>0.74</v>
      </c>
      <c r="J137" s="19">
        <f t="shared" si="4"/>
        <v>0.52112676056338025</v>
      </c>
    </row>
    <row r="138" spans="1:12" x14ac:dyDescent="0.2">
      <c r="A138" s="245" t="s">
        <v>105</v>
      </c>
      <c r="B138" s="401">
        <v>42682</v>
      </c>
      <c r="C138" s="281"/>
      <c r="D138" s="16"/>
      <c r="E138" s="19"/>
      <c r="F138" s="18"/>
      <c r="G138" s="163"/>
      <c r="H138" s="107"/>
      <c r="I138" s="29"/>
      <c r="J138" s="19"/>
    </row>
    <row r="139" spans="1:12" x14ac:dyDescent="0.2">
      <c r="A139" s="245" t="s">
        <v>105</v>
      </c>
      <c r="B139" s="401">
        <v>42864</v>
      </c>
      <c r="C139" s="208">
        <v>8.9700000000000006</v>
      </c>
      <c r="D139" s="3">
        <v>10.51</v>
      </c>
      <c r="E139" s="3">
        <v>16.100000000000001</v>
      </c>
      <c r="F139" s="18">
        <v>0.443</v>
      </c>
      <c r="G139" s="18">
        <v>0.28799999999999998</v>
      </c>
      <c r="H139" s="107">
        <v>2.2799999999999998</v>
      </c>
      <c r="I139" s="29">
        <v>1.23</v>
      </c>
      <c r="J139" s="19">
        <f t="shared" si="4"/>
        <v>0.53947368421052633</v>
      </c>
    </row>
    <row r="140" spans="1:12" x14ac:dyDescent="0.2">
      <c r="A140" s="245" t="s">
        <v>105</v>
      </c>
      <c r="B140" s="478">
        <v>42899</v>
      </c>
      <c r="C140" s="208">
        <v>8.67</v>
      </c>
      <c r="D140" s="3">
        <v>11.73</v>
      </c>
      <c r="E140" s="3">
        <v>22.6</v>
      </c>
      <c r="F140" s="3">
        <v>0.47199999999999998</v>
      </c>
      <c r="G140" s="18">
        <v>0.308</v>
      </c>
      <c r="H140" s="107">
        <v>1.47</v>
      </c>
      <c r="I140" s="29">
        <v>27.37</v>
      </c>
      <c r="J140" s="19">
        <f t="shared" si="4"/>
        <v>18.61904761904762</v>
      </c>
    </row>
    <row r="141" spans="1:12" x14ac:dyDescent="0.2">
      <c r="A141" s="245" t="s">
        <v>105</v>
      </c>
      <c r="B141" s="401">
        <v>42913</v>
      </c>
      <c r="C141" s="281">
        <v>8.92</v>
      </c>
      <c r="D141" s="16">
        <v>12.44</v>
      </c>
      <c r="E141" s="16">
        <v>21.2</v>
      </c>
      <c r="F141" s="18">
        <v>0.41399999999999998</v>
      </c>
      <c r="G141" s="18">
        <v>0.27100000000000002</v>
      </c>
      <c r="H141" s="107">
        <v>0</v>
      </c>
      <c r="I141" s="29">
        <v>0.81</v>
      </c>
      <c r="J141" s="493">
        <v>0.81</v>
      </c>
      <c r="K141" s="494" t="s">
        <v>362</v>
      </c>
    </row>
    <row r="142" spans="1:12" x14ac:dyDescent="0.2">
      <c r="A142" s="245" t="s">
        <v>105</v>
      </c>
      <c r="B142" s="401">
        <v>42926</v>
      </c>
      <c r="C142" s="281">
        <v>9.0299999999999994</v>
      </c>
      <c r="D142" s="16">
        <v>11.52</v>
      </c>
      <c r="E142" s="16">
        <v>24.3</v>
      </c>
      <c r="F142" s="18">
        <v>0.41599999999999998</v>
      </c>
      <c r="G142" s="18">
        <v>0.27100000000000002</v>
      </c>
      <c r="H142" s="107">
        <v>0.16</v>
      </c>
      <c r="I142" s="29">
        <v>2.31</v>
      </c>
      <c r="J142" s="19">
        <f t="shared" si="4"/>
        <v>14.4375</v>
      </c>
    </row>
    <row r="143" spans="1:12" x14ac:dyDescent="0.2">
      <c r="A143" s="245" t="s">
        <v>105</v>
      </c>
      <c r="B143" s="401">
        <v>42941</v>
      </c>
      <c r="C143" s="339">
        <v>8.6</v>
      </c>
      <c r="D143" s="77">
        <v>11.99</v>
      </c>
      <c r="E143" s="77">
        <v>26.5</v>
      </c>
      <c r="F143" s="175">
        <v>0.47399999999999998</v>
      </c>
      <c r="G143" s="175">
        <v>0.31</v>
      </c>
      <c r="H143" s="107">
        <v>0.02</v>
      </c>
      <c r="I143" s="29">
        <v>1.1499999999999999</v>
      </c>
      <c r="J143" s="19">
        <f>I143/H143</f>
        <v>57.499999999999993</v>
      </c>
      <c r="K143" s="3"/>
      <c r="L143" s="200"/>
    </row>
    <row r="144" spans="1:12" x14ac:dyDescent="0.2">
      <c r="A144" s="245" t="s">
        <v>105</v>
      </c>
      <c r="B144" s="401">
        <v>42948</v>
      </c>
      <c r="C144" s="208">
        <v>8.7799999999999994</v>
      </c>
      <c r="D144" s="3">
        <v>6.93</v>
      </c>
      <c r="E144" s="3">
        <v>27.7</v>
      </c>
      <c r="F144" s="3">
        <v>0.432</v>
      </c>
      <c r="G144" s="18">
        <v>0.28000000000000003</v>
      </c>
      <c r="H144" s="107">
        <v>0.81</v>
      </c>
      <c r="I144" s="29">
        <v>5.3</v>
      </c>
      <c r="J144" s="19">
        <f t="shared" ref="J144:J155" si="5">I144/H144</f>
        <v>6.5432098765432096</v>
      </c>
      <c r="K144" s="3"/>
      <c r="L144" s="200"/>
    </row>
    <row r="145" spans="1:20" x14ac:dyDescent="0.2">
      <c r="A145" s="245" t="s">
        <v>105</v>
      </c>
      <c r="B145" s="401">
        <v>42961</v>
      </c>
      <c r="C145" s="208">
        <v>8.1199999999999992</v>
      </c>
      <c r="D145" s="3">
        <v>5.0199999999999996</v>
      </c>
      <c r="E145" s="3">
        <v>20.9</v>
      </c>
      <c r="F145" s="18">
        <v>0.47399999999999998</v>
      </c>
      <c r="G145" s="3">
        <v>0.30599999999999999</v>
      </c>
      <c r="H145" s="107">
        <v>0.05</v>
      </c>
      <c r="I145" s="29">
        <v>1.0900000000000001</v>
      </c>
      <c r="J145" s="19">
        <f t="shared" si="5"/>
        <v>21.8</v>
      </c>
      <c r="K145" s="3"/>
      <c r="L145" s="181"/>
    </row>
    <row r="146" spans="1:20" x14ac:dyDescent="0.2">
      <c r="A146" s="245" t="s">
        <v>105</v>
      </c>
      <c r="B146" s="401">
        <v>42976</v>
      </c>
      <c r="C146" s="208">
        <v>8.34</v>
      </c>
      <c r="D146" s="3">
        <v>10.28</v>
      </c>
      <c r="E146" s="3">
        <v>19.190000000000001</v>
      </c>
      <c r="F146" s="3">
        <v>0.60599999999999998</v>
      </c>
      <c r="G146" s="20">
        <v>0.39300000000000002</v>
      </c>
      <c r="H146" s="107">
        <v>0.57999999999999996</v>
      </c>
      <c r="I146" s="29">
        <v>3.45</v>
      </c>
      <c r="J146" s="19">
        <f t="shared" si="5"/>
        <v>5.9482758620689662</v>
      </c>
      <c r="K146" s="3"/>
      <c r="L146" s="181"/>
    </row>
    <row r="147" spans="1:20" x14ac:dyDescent="0.2">
      <c r="A147" s="245" t="s">
        <v>105</v>
      </c>
      <c r="B147" s="401">
        <v>42999</v>
      </c>
      <c r="C147" s="208">
        <v>8.41</v>
      </c>
      <c r="D147" s="3">
        <v>9.42</v>
      </c>
      <c r="E147" s="3">
        <v>20.399999999999999</v>
      </c>
      <c r="F147" s="18">
        <v>0.624</v>
      </c>
      <c r="G147" s="175">
        <v>0.40600000000000003</v>
      </c>
      <c r="H147" s="107">
        <v>1.0900000000000001</v>
      </c>
      <c r="I147" s="29">
        <v>8.56</v>
      </c>
      <c r="J147" s="19">
        <f t="shared" si="5"/>
        <v>7.8532110091743119</v>
      </c>
      <c r="K147" s="520"/>
      <c r="L147" s="181"/>
    </row>
    <row r="148" spans="1:20" x14ac:dyDescent="0.2">
      <c r="A148" s="245" t="s">
        <v>105</v>
      </c>
      <c r="B148" s="401">
        <v>43012</v>
      </c>
      <c r="C148" s="208">
        <v>7.89</v>
      </c>
      <c r="D148" s="3">
        <v>6.96</v>
      </c>
      <c r="E148" s="3">
        <v>15.4</v>
      </c>
      <c r="F148" s="18">
        <v>0.60199999999999998</v>
      </c>
      <c r="G148" s="175">
        <v>0.39200000000000002</v>
      </c>
      <c r="H148" s="107">
        <v>0.08</v>
      </c>
      <c r="I148" s="29">
        <v>2.2799999999999998</v>
      </c>
      <c r="J148" s="19">
        <f t="shared" si="5"/>
        <v>28.499999999999996</v>
      </c>
      <c r="K148" s="3"/>
      <c r="L148" s="181"/>
    </row>
    <row r="149" spans="1:20" x14ac:dyDescent="0.2">
      <c r="A149" s="245" t="s">
        <v>105</v>
      </c>
      <c r="B149" s="401">
        <v>43038</v>
      </c>
      <c r="C149" s="208">
        <v>8.4700000000000006</v>
      </c>
      <c r="D149" s="3">
        <v>10.54</v>
      </c>
      <c r="E149" s="3">
        <v>9.6999999999999993</v>
      </c>
      <c r="F149" s="18">
        <v>0.59299999999999997</v>
      </c>
      <c r="G149" s="175">
        <v>0.38700000000000001</v>
      </c>
      <c r="H149" s="107">
        <v>0.05</v>
      </c>
      <c r="I149" s="29">
        <v>1.79</v>
      </c>
      <c r="J149" s="19">
        <f t="shared" si="5"/>
        <v>35.799999999999997</v>
      </c>
      <c r="K149" s="3"/>
      <c r="L149" s="181"/>
    </row>
    <row r="150" spans="1:20" x14ac:dyDescent="0.2">
      <c r="A150" s="245" t="s">
        <v>105</v>
      </c>
      <c r="B150" s="401">
        <v>43061</v>
      </c>
      <c r="C150" s="208">
        <v>7.63</v>
      </c>
      <c r="D150" s="3">
        <v>9.6</v>
      </c>
      <c r="E150" s="3">
        <v>3.2</v>
      </c>
      <c r="F150" s="18">
        <v>0.62</v>
      </c>
      <c r="G150" s="175">
        <v>0.40100000000000002</v>
      </c>
      <c r="H150" s="107">
        <v>0.01</v>
      </c>
      <c r="I150" s="29">
        <v>1.0900000000000001</v>
      </c>
      <c r="J150" s="19">
        <f t="shared" si="5"/>
        <v>109</v>
      </c>
      <c r="K150" s="3"/>
      <c r="L150" s="181"/>
    </row>
    <row r="151" spans="1:20" x14ac:dyDescent="0.2">
      <c r="A151" s="245" t="s">
        <v>105</v>
      </c>
      <c r="B151" s="401">
        <v>43271</v>
      </c>
      <c r="C151" s="208">
        <v>8.31</v>
      </c>
      <c r="D151" s="3">
        <v>8.9499999999999993</v>
      </c>
      <c r="E151" s="3">
        <v>22.9</v>
      </c>
      <c r="F151" s="18">
        <v>0.48759999999999998</v>
      </c>
      <c r="G151" s="175">
        <v>0.317</v>
      </c>
      <c r="H151" s="107">
        <v>0.08</v>
      </c>
      <c r="I151" s="29">
        <v>0.83</v>
      </c>
      <c r="J151" s="19">
        <f t="shared" si="5"/>
        <v>10.375</v>
      </c>
      <c r="K151" s="3"/>
      <c r="L151" s="181"/>
    </row>
    <row r="152" spans="1:20" x14ac:dyDescent="0.2">
      <c r="A152" s="245" t="s">
        <v>105</v>
      </c>
      <c r="B152" s="401">
        <v>43292</v>
      </c>
      <c r="C152" s="281">
        <v>8.5500000000000007</v>
      </c>
      <c r="D152" s="16">
        <v>12.69</v>
      </c>
      <c r="E152" s="3">
        <v>27.4</v>
      </c>
      <c r="F152" s="18">
        <v>0.47170000000000001</v>
      </c>
      <c r="G152" s="175">
        <v>0.307</v>
      </c>
      <c r="H152" s="107">
        <v>0.12</v>
      </c>
      <c r="I152" s="29">
        <v>1.99</v>
      </c>
      <c r="J152" s="19">
        <f t="shared" si="5"/>
        <v>16.583333333333332</v>
      </c>
      <c r="K152" s="3"/>
      <c r="L152" s="181"/>
    </row>
    <row r="153" spans="1:20" x14ac:dyDescent="0.2">
      <c r="A153" s="245" t="s">
        <v>105</v>
      </c>
      <c r="B153" s="401">
        <v>43306</v>
      </c>
      <c r="C153" s="281">
        <v>8.31</v>
      </c>
      <c r="D153" s="16">
        <v>11.04</v>
      </c>
      <c r="E153" s="3">
        <v>25.5</v>
      </c>
      <c r="F153" s="18">
        <v>0.52800000000000002</v>
      </c>
      <c r="G153" s="175">
        <v>0.34200000000000003</v>
      </c>
      <c r="H153" s="107">
        <v>0.26</v>
      </c>
      <c r="I153" s="29">
        <v>1.72</v>
      </c>
      <c r="J153" s="19">
        <f t="shared" si="5"/>
        <v>6.615384615384615</v>
      </c>
      <c r="K153" s="3"/>
      <c r="L153" s="181"/>
    </row>
    <row r="154" spans="1:20" x14ac:dyDescent="0.2">
      <c r="A154" s="245" t="s">
        <v>105</v>
      </c>
      <c r="B154" s="401">
        <v>43320</v>
      </c>
      <c r="C154" s="281">
        <v>7.86</v>
      </c>
      <c r="D154" s="16">
        <v>5.63</v>
      </c>
      <c r="E154" s="3">
        <v>19.399999999999999</v>
      </c>
      <c r="F154" s="18">
        <v>0.56100000000000005</v>
      </c>
      <c r="G154" s="175">
        <v>0.36499999999999999</v>
      </c>
      <c r="H154" s="107">
        <v>0.04</v>
      </c>
      <c r="I154" s="29">
        <v>2.72</v>
      </c>
      <c r="J154" s="19">
        <f t="shared" si="5"/>
        <v>68</v>
      </c>
      <c r="K154" s="3"/>
      <c r="L154" s="181"/>
    </row>
    <row r="155" spans="1:20" x14ac:dyDescent="0.2">
      <c r="A155" s="245" t="s">
        <v>105</v>
      </c>
      <c r="B155" s="401">
        <v>43332</v>
      </c>
      <c r="C155" s="281">
        <v>8.39</v>
      </c>
      <c r="D155" s="16">
        <v>8.39</v>
      </c>
      <c r="E155" s="3">
        <v>24.9</v>
      </c>
      <c r="F155" s="18">
        <v>0.433</v>
      </c>
      <c r="G155" s="175">
        <v>0.28100000000000003</v>
      </c>
      <c r="H155" s="107">
        <v>2.77</v>
      </c>
      <c r="I155" s="29">
        <v>3.46</v>
      </c>
      <c r="J155" s="19">
        <f t="shared" si="5"/>
        <v>1.2490974729241877</v>
      </c>
      <c r="K155" s="3"/>
      <c r="L155" s="181"/>
    </row>
    <row r="156" spans="1:20" x14ac:dyDescent="0.2">
      <c r="A156" s="245" t="s">
        <v>105</v>
      </c>
      <c r="B156" s="401">
        <v>43348</v>
      </c>
      <c r="C156" s="55">
        <v>8.3800000000000008</v>
      </c>
      <c r="D156" s="520">
        <v>10.97</v>
      </c>
      <c r="E156" s="520">
        <v>26.7</v>
      </c>
      <c r="F156" s="520">
        <v>0.44700000000000001</v>
      </c>
      <c r="G156" s="520">
        <v>0.29099999999999998</v>
      </c>
      <c r="H156" s="107">
        <v>1.51</v>
      </c>
      <c r="I156" s="29">
        <v>0.95</v>
      </c>
      <c r="J156" s="19">
        <f>I156/H156</f>
        <v>0.62913907284768211</v>
      </c>
      <c r="K156" s="3"/>
      <c r="L156" s="181"/>
      <c r="O156" s="520"/>
      <c r="P156" s="520"/>
      <c r="Q156" s="520"/>
      <c r="R156" s="520"/>
      <c r="S156" s="520"/>
      <c r="T156" s="520"/>
    </row>
    <row r="157" spans="1:20" x14ac:dyDescent="0.2">
      <c r="A157" s="245" t="s">
        <v>105</v>
      </c>
      <c r="B157" s="401">
        <v>43361</v>
      </c>
      <c r="C157" s="55">
        <v>8.35</v>
      </c>
      <c r="D157" s="520">
        <v>8.4700000000000006</v>
      </c>
      <c r="E157" s="520">
        <v>23.1</v>
      </c>
      <c r="F157" s="520">
        <v>0.434</v>
      </c>
      <c r="G157" s="520">
        <v>0.28599999999999998</v>
      </c>
      <c r="H157" s="107">
        <v>0.47</v>
      </c>
      <c r="I157" s="29">
        <v>0.82</v>
      </c>
      <c r="J157" s="19">
        <f t="shared" ref="J157:J220" si="6">I157/H157</f>
        <v>1.7446808510638299</v>
      </c>
      <c r="K157" s="3"/>
      <c r="L157" s="181"/>
      <c r="O157" s="520"/>
      <c r="P157" s="520"/>
      <c r="Q157" s="520"/>
      <c r="R157" s="520"/>
      <c r="S157" s="520"/>
      <c r="T157" s="520"/>
    </row>
    <row r="158" spans="1:20" x14ac:dyDescent="0.2">
      <c r="A158" s="245" t="s">
        <v>105</v>
      </c>
      <c r="B158" s="401">
        <v>43384</v>
      </c>
      <c r="C158" s="55">
        <v>8.18</v>
      </c>
      <c r="D158" s="520">
        <v>8.86</v>
      </c>
      <c r="E158" s="520">
        <v>18</v>
      </c>
      <c r="F158" s="520">
        <v>0.439</v>
      </c>
      <c r="G158" s="520">
        <v>0.25</v>
      </c>
      <c r="H158" s="107">
        <v>0.22</v>
      </c>
      <c r="I158" s="29">
        <v>0.63</v>
      </c>
      <c r="J158" s="19">
        <f t="shared" si="6"/>
        <v>2.8636363636363638</v>
      </c>
      <c r="K158" s="3"/>
      <c r="L158" s="181"/>
      <c r="O158" s="520"/>
      <c r="P158" s="520"/>
      <c r="Q158" s="520"/>
      <c r="R158" s="520"/>
      <c r="S158" s="520"/>
      <c r="T158" s="520"/>
    </row>
    <row r="159" spans="1:20" x14ac:dyDescent="0.2">
      <c r="A159" s="245" t="s">
        <v>105</v>
      </c>
      <c r="B159" s="401">
        <v>43438</v>
      </c>
      <c r="C159" s="55">
        <v>7.91</v>
      </c>
      <c r="D159" s="520">
        <v>12.15</v>
      </c>
      <c r="E159" s="520">
        <v>2.5</v>
      </c>
      <c r="F159" s="520">
        <v>0.47299999999999998</v>
      </c>
      <c r="G159" s="520">
        <v>0.307</v>
      </c>
      <c r="H159" s="107">
        <v>0.16</v>
      </c>
      <c r="I159" s="29">
        <v>0.25</v>
      </c>
      <c r="J159" s="19">
        <f t="shared" si="6"/>
        <v>1.5625</v>
      </c>
      <c r="K159" s="3"/>
    </row>
    <row r="160" spans="1:20" x14ac:dyDescent="0.2">
      <c r="A160" s="245" t="s">
        <v>105</v>
      </c>
      <c r="B160" s="401">
        <v>43601</v>
      </c>
      <c r="C160" s="55">
        <v>7.72</v>
      </c>
      <c r="D160" s="520">
        <v>10.34</v>
      </c>
      <c r="E160" s="520">
        <v>12.4</v>
      </c>
      <c r="F160" s="520">
        <v>0.45200000000000001</v>
      </c>
      <c r="G160" s="520">
        <v>0.29299999999999998</v>
      </c>
      <c r="H160" s="107">
        <v>0.1</v>
      </c>
      <c r="I160" s="29">
        <v>0.28999999999999998</v>
      </c>
      <c r="J160" s="19">
        <f t="shared" si="6"/>
        <v>2.8999999999999995</v>
      </c>
      <c r="K160" s="3"/>
    </row>
    <row r="161" spans="1:11" x14ac:dyDescent="0.2">
      <c r="A161" s="245" t="s">
        <v>105</v>
      </c>
      <c r="B161" s="401">
        <v>43621</v>
      </c>
      <c r="C161" s="55">
        <v>8.41</v>
      </c>
      <c r="D161" s="520">
        <v>10.4</v>
      </c>
      <c r="E161" s="520">
        <v>12.6</v>
      </c>
      <c r="F161" s="520">
        <v>0.435</v>
      </c>
      <c r="G161" s="520">
        <v>0.28299999999999997</v>
      </c>
      <c r="H161" s="107">
        <v>0.09</v>
      </c>
      <c r="I161" s="29">
        <v>0.39</v>
      </c>
      <c r="J161" s="19">
        <f t="shared" si="6"/>
        <v>4.3333333333333339</v>
      </c>
      <c r="K161" s="3"/>
    </row>
    <row r="162" spans="1:11" x14ac:dyDescent="0.2">
      <c r="A162" s="245" t="s">
        <v>105</v>
      </c>
      <c r="B162" s="401">
        <v>43642</v>
      </c>
      <c r="C162" s="55">
        <v>8.34</v>
      </c>
      <c r="D162" s="520">
        <v>9.4</v>
      </c>
      <c r="E162" s="520">
        <v>22.9</v>
      </c>
      <c r="F162" s="520">
        <v>0.443</v>
      </c>
      <c r="G162" s="520">
        <v>0.28899999999999998</v>
      </c>
      <c r="H162" s="107">
        <v>1.44</v>
      </c>
      <c r="I162" s="29">
        <v>1.39</v>
      </c>
      <c r="J162" s="19">
        <f t="shared" si="6"/>
        <v>0.96527777777777779</v>
      </c>
      <c r="K162" s="3"/>
    </row>
    <row r="163" spans="1:11" x14ac:dyDescent="0.2">
      <c r="A163" s="245" t="s">
        <v>105</v>
      </c>
      <c r="B163" s="401">
        <v>43655</v>
      </c>
      <c r="C163" s="55">
        <v>8.7899999999999991</v>
      </c>
      <c r="D163" s="520">
        <v>10.47</v>
      </c>
      <c r="E163" s="520">
        <v>28</v>
      </c>
      <c r="F163" s="520">
        <v>0.39400000000000002</v>
      </c>
      <c r="G163" s="520">
        <v>0.25600000000000001</v>
      </c>
      <c r="H163" s="107">
        <v>0.13</v>
      </c>
      <c r="I163" s="29">
        <v>1.1000000000000001</v>
      </c>
      <c r="J163" s="19">
        <f t="shared" si="6"/>
        <v>8.4615384615384617</v>
      </c>
      <c r="K163" s="3"/>
    </row>
    <row r="164" spans="1:11" x14ac:dyDescent="0.2">
      <c r="A164" s="245" t="s">
        <v>105</v>
      </c>
      <c r="B164" s="401">
        <v>43670</v>
      </c>
      <c r="C164" s="55">
        <v>8.6300000000000008</v>
      </c>
      <c r="D164" s="520">
        <v>9.8800000000000008</v>
      </c>
      <c r="E164" s="520">
        <v>26.4</v>
      </c>
      <c r="F164" s="520">
        <v>0.42499999999999999</v>
      </c>
      <c r="G164" s="520">
        <v>0.27600000000000002</v>
      </c>
      <c r="H164" s="107">
        <v>0.41</v>
      </c>
      <c r="I164" s="29">
        <v>0.79</v>
      </c>
      <c r="J164" s="19">
        <f t="shared" si="6"/>
        <v>1.9268292682926831</v>
      </c>
      <c r="K164" s="3"/>
    </row>
    <row r="165" spans="1:11" x14ac:dyDescent="0.2">
      <c r="A165" s="245" t="s">
        <v>105</v>
      </c>
      <c r="B165" s="401">
        <v>43683</v>
      </c>
      <c r="C165" s="55">
        <v>8.51</v>
      </c>
      <c r="D165" s="520">
        <v>9.4</v>
      </c>
      <c r="E165" s="520">
        <v>25.2</v>
      </c>
      <c r="F165" s="520">
        <v>0.39600000000000002</v>
      </c>
      <c r="G165" s="520">
        <v>0.25700000000000001</v>
      </c>
      <c r="H165" s="107">
        <v>0.56000000000000005</v>
      </c>
      <c r="I165" s="29">
        <v>1.1100000000000001</v>
      </c>
      <c r="J165" s="19">
        <f t="shared" si="6"/>
        <v>1.9821428571428572</v>
      </c>
      <c r="K165" s="3"/>
    </row>
    <row r="166" spans="1:11" x14ac:dyDescent="0.2">
      <c r="A166" s="245"/>
      <c r="B166" s="208"/>
      <c r="C166" s="55"/>
      <c r="D166" s="520"/>
      <c r="E166" s="520"/>
      <c r="F166" s="520"/>
      <c r="G166" s="520"/>
      <c r="H166" s="107"/>
      <c r="I166" s="29"/>
      <c r="J166" s="19"/>
      <c r="K166" s="3"/>
    </row>
    <row r="167" spans="1:11" x14ac:dyDescent="0.2">
      <c r="A167" s="401" t="s">
        <v>261</v>
      </c>
      <c r="B167" s="401">
        <v>42194</v>
      </c>
      <c r="C167" s="55"/>
      <c r="D167" s="520"/>
      <c r="E167" s="520"/>
      <c r="F167" s="520"/>
      <c r="G167" s="520"/>
      <c r="H167" s="107"/>
      <c r="I167" s="29"/>
      <c r="J167" s="19"/>
      <c r="K167" s="3"/>
    </row>
    <row r="168" spans="1:11" x14ac:dyDescent="0.2">
      <c r="A168" s="209" t="s">
        <v>261</v>
      </c>
      <c r="B168" s="401">
        <v>42207</v>
      </c>
      <c r="C168" s="55"/>
      <c r="D168" s="520"/>
      <c r="E168" s="520"/>
      <c r="F168" s="520"/>
      <c r="G168" s="520"/>
      <c r="H168" s="107"/>
      <c r="I168" s="29"/>
      <c r="J168" s="19"/>
      <c r="K168" s="3"/>
    </row>
    <row r="169" spans="1:11" x14ac:dyDescent="0.2">
      <c r="A169" s="401" t="s">
        <v>261</v>
      </c>
      <c r="B169" s="401">
        <v>42276</v>
      </c>
      <c r="C169" s="55"/>
      <c r="D169" s="520"/>
      <c r="E169" s="520"/>
      <c r="F169" s="520"/>
      <c r="G169" s="520"/>
      <c r="H169" s="107"/>
      <c r="I169" s="29"/>
      <c r="J169" s="19"/>
      <c r="K169" s="3"/>
    </row>
    <row r="170" spans="1:11" x14ac:dyDescent="0.2">
      <c r="A170" s="209" t="s">
        <v>261</v>
      </c>
      <c r="B170" s="401">
        <v>42635</v>
      </c>
      <c r="C170" s="55"/>
      <c r="D170" s="520"/>
      <c r="E170" s="520"/>
      <c r="F170" s="520"/>
      <c r="G170" s="520"/>
      <c r="H170" s="107"/>
      <c r="I170" s="29"/>
      <c r="J170" s="19"/>
      <c r="K170" s="3"/>
    </row>
    <row r="171" spans="1:11" x14ac:dyDescent="0.2">
      <c r="A171" s="401" t="s">
        <v>261</v>
      </c>
      <c r="B171" s="401">
        <v>42682</v>
      </c>
      <c r="C171" s="55"/>
      <c r="D171" s="520"/>
      <c r="E171" s="520"/>
      <c r="F171" s="520"/>
      <c r="G171" s="520"/>
      <c r="H171" s="107"/>
      <c r="I171" s="29"/>
      <c r="J171" s="19"/>
      <c r="K171" s="3"/>
    </row>
    <row r="172" spans="1:11" x14ac:dyDescent="0.2">
      <c r="A172" s="209" t="s">
        <v>261</v>
      </c>
      <c r="B172" s="401">
        <v>42864</v>
      </c>
      <c r="C172" s="55"/>
      <c r="D172" s="520"/>
      <c r="E172" s="520"/>
      <c r="F172" s="520"/>
      <c r="G172" s="520"/>
      <c r="H172" s="107"/>
      <c r="I172" s="29"/>
      <c r="J172" s="19"/>
      <c r="K172" s="3"/>
    </row>
    <row r="173" spans="1:11" x14ac:dyDescent="0.2">
      <c r="A173" s="401" t="s">
        <v>261</v>
      </c>
      <c r="B173" s="478">
        <v>42899</v>
      </c>
      <c r="C173" s="55"/>
      <c r="D173" s="520"/>
      <c r="E173" s="520"/>
      <c r="F173" s="520"/>
      <c r="G173" s="520"/>
      <c r="H173" s="107"/>
      <c r="I173" s="29"/>
      <c r="J173" s="19"/>
      <c r="K173" s="3"/>
    </row>
    <row r="174" spans="1:11" x14ac:dyDescent="0.2">
      <c r="A174" s="209" t="s">
        <v>261</v>
      </c>
      <c r="B174" s="401">
        <v>42913</v>
      </c>
      <c r="C174" s="55"/>
      <c r="D174" s="520"/>
      <c r="E174" s="520"/>
      <c r="F174" s="520"/>
      <c r="G174" s="520"/>
      <c r="H174" s="107"/>
      <c r="I174" s="29"/>
      <c r="J174" s="19"/>
      <c r="K174" s="3"/>
    </row>
    <row r="175" spans="1:11" x14ac:dyDescent="0.2">
      <c r="A175" s="401" t="s">
        <v>261</v>
      </c>
      <c r="B175" s="401">
        <v>42926</v>
      </c>
      <c r="C175" s="55"/>
      <c r="D175" s="520"/>
      <c r="E175" s="520"/>
      <c r="F175" s="520"/>
      <c r="G175" s="520"/>
      <c r="H175" s="107"/>
      <c r="I175" s="29"/>
      <c r="J175" s="19"/>
      <c r="K175" s="3"/>
    </row>
    <row r="176" spans="1:11" x14ac:dyDescent="0.2">
      <c r="A176" s="209" t="s">
        <v>261</v>
      </c>
      <c r="B176" s="401">
        <v>42941</v>
      </c>
      <c r="C176" s="55"/>
      <c r="D176" s="520"/>
      <c r="E176" s="520"/>
      <c r="F176" s="520"/>
      <c r="G176" s="520"/>
      <c r="H176" s="107"/>
      <c r="I176" s="29"/>
      <c r="J176" s="19"/>
      <c r="K176" s="3"/>
    </row>
    <row r="177" spans="1:20" x14ac:dyDescent="0.2">
      <c r="A177" s="401" t="s">
        <v>261</v>
      </c>
      <c r="B177" s="401">
        <v>42948</v>
      </c>
      <c r="C177" s="55"/>
      <c r="D177" s="520"/>
      <c r="E177" s="520"/>
      <c r="F177" s="520"/>
      <c r="G177" s="520"/>
      <c r="H177" s="107"/>
      <c r="I177" s="29"/>
      <c r="J177" s="19"/>
      <c r="K177" s="3"/>
    </row>
    <row r="178" spans="1:20" x14ac:dyDescent="0.2">
      <c r="A178" s="209" t="s">
        <v>261</v>
      </c>
      <c r="B178" s="401">
        <v>42961</v>
      </c>
      <c r="C178" s="55"/>
      <c r="D178" s="520"/>
      <c r="E178" s="520"/>
      <c r="F178" s="520"/>
      <c r="G178" s="520"/>
      <c r="H178" s="107"/>
      <c r="I178" s="29"/>
      <c r="J178" s="19"/>
      <c r="K178" s="3"/>
    </row>
    <row r="179" spans="1:20" x14ac:dyDescent="0.2">
      <c r="A179" s="401" t="s">
        <v>261</v>
      </c>
      <c r="B179" s="401">
        <v>42976</v>
      </c>
      <c r="C179" s="55"/>
      <c r="D179" s="520"/>
      <c r="E179" s="520"/>
      <c r="F179" s="520"/>
      <c r="G179" s="520"/>
      <c r="H179" s="107"/>
      <c r="I179" s="29"/>
      <c r="J179" s="19"/>
      <c r="K179" s="3"/>
    </row>
    <row r="180" spans="1:20" x14ac:dyDescent="0.2">
      <c r="A180" s="209" t="s">
        <v>261</v>
      </c>
      <c r="B180" s="401">
        <v>42999</v>
      </c>
      <c r="C180" s="55"/>
      <c r="D180" s="520"/>
      <c r="E180" s="520"/>
      <c r="F180" s="520"/>
      <c r="G180" s="520"/>
      <c r="H180" s="107"/>
      <c r="I180" s="29"/>
      <c r="J180" s="19"/>
      <c r="K180" s="3"/>
      <c r="L180" s="181"/>
      <c r="O180" s="520"/>
      <c r="P180" s="520"/>
      <c r="Q180" s="520"/>
      <c r="R180" s="520"/>
      <c r="S180" s="520"/>
      <c r="T180" s="520"/>
    </row>
    <row r="181" spans="1:20" x14ac:dyDescent="0.2">
      <c r="A181" s="401" t="s">
        <v>261</v>
      </c>
      <c r="B181" s="401">
        <v>43012</v>
      </c>
      <c r="C181" s="55"/>
      <c r="D181" s="520"/>
      <c r="E181" s="520"/>
      <c r="F181" s="520"/>
      <c r="G181" s="520"/>
      <c r="H181" s="107"/>
      <c r="I181" s="29"/>
      <c r="J181" s="19"/>
      <c r="K181" s="3"/>
      <c r="L181" s="181"/>
      <c r="O181" s="520"/>
      <c r="P181" s="520"/>
      <c r="Q181" s="520"/>
      <c r="R181" s="520"/>
      <c r="S181" s="520"/>
      <c r="T181" s="520"/>
    </row>
    <row r="182" spans="1:20" x14ac:dyDescent="0.2">
      <c r="A182" s="209" t="s">
        <v>261</v>
      </c>
      <c r="B182" s="401">
        <v>43038</v>
      </c>
      <c r="C182" s="55"/>
      <c r="D182" s="520"/>
      <c r="E182" s="520"/>
      <c r="F182" s="520"/>
      <c r="G182" s="520"/>
      <c r="H182" s="107"/>
      <c r="I182" s="29"/>
      <c r="J182" s="19"/>
      <c r="K182" s="3"/>
      <c r="L182" s="181"/>
      <c r="O182" s="520"/>
      <c r="P182" s="520"/>
      <c r="Q182" s="520"/>
      <c r="R182" s="520"/>
      <c r="S182" s="520"/>
      <c r="T182" s="520"/>
    </row>
    <row r="183" spans="1:20" x14ac:dyDescent="0.2">
      <c r="A183" s="401" t="s">
        <v>261</v>
      </c>
      <c r="B183" s="401">
        <v>43061</v>
      </c>
      <c r="C183" s="55"/>
      <c r="D183" s="520"/>
      <c r="E183" s="520"/>
      <c r="F183" s="520"/>
      <c r="G183" s="520"/>
      <c r="H183" s="107"/>
      <c r="I183" s="29"/>
      <c r="J183" s="19"/>
      <c r="K183" s="3"/>
      <c r="L183" s="181"/>
      <c r="O183" s="520"/>
      <c r="P183" s="520"/>
      <c r="Q183" s="520"/>
      <c r="R183" s="520"/>
      <c r="S183" s="520"/>
      <c r="T183" s="520"/>
    </row>
    <row r="184" spans="1:20" x14ac:dyDescent="0.2">
      <c r="A184" s="401" t="s">
        <v>261</v>
      </c>
      <c r="B184" s="509">
        <v>43271</v>
      </c>
      <c r="C184" s="520">
        <v>8.34</v>
      </c>
      <c r="D184" s="520">
        <v>8.5</v>
      </c>
      <c r="E184" s="520">
        <v>22.6</v>
      </c>
      <c r="F184" s="520">
        <v>0.49299999999999999</v>
      </c>
      <c r="G184" s="520">
        <v>0.32300000000000001</v>
      </c>
      <c r="H184" s="107">
        <v>0.42</v>
      </c>
      <c r="I184" s="29">
        <v>3.11</v>
      </c>
      <c r="J184" s="76">
        <f t="shared" si="6"/>
        <v>7.4047619047619051</v>
      </c>
      <c r="K184" s="181" t="s">
        <v>314</v>
      </c>
      <c r="N184" s="520"/>
      <c r="O184" s="520"/>
      <c r="P184" s="520"/>
      <c r="Q184" s="520"/>
      <c r="R184" s="520"/>
      <c r="S184" s="520"/>
    </row>
    <row r="185" spans="1:20" x14ac:dyDescent="0.2">
      <c r="A185" s="209" t="s">
        <v>261</v>
      </c>
      <c r="B185" s="297">
        <v>43292</v>
      </c>
      <c r="C185" s="20">
        <v>8.57</v>
      </c>
      <c r="D185" s="16">
        <v>11.68</v>
      </c>
      <c r="E185" s="3">
        <v>29.1</v>
      </c>
      <c r="F185" s="3">
        <v>0.47310000000000002</v>
      </c>
      <c r="G185" s="3">
        <v>0.308</v>
      </c>
      <c r="H185" s="337">
        <v>0.42</v>
      </c>
      <c r="I185" s="338">
        <v>2.56</v>
      </c>
      <c r="J185" s="76">
        <f t="shared" ref="J185:J191" si="7">I185/H185</f>
        <v>6.0952380952380958</v>
      </c>
      <c r="K185" s="210"/>
      <c r="O185" s="520"/>
      <c r="P185" s="520"/>
      <c r="Q185" s="520"/>
      <c r="R185" s="520"/>
      <c r="S185" s="520"/>
      <c r="T185" s="520"/>
    </row>
    <row r="186" spans="1:20" x14ac:dyDescent="0.2">
      <c r="A186" s="209" t="s">
        <v>261</v>
      </c>
      <c r="B186" s="297">
        <v>43306</v>
      </c>
      <c r="C186" s="77">
        <v>8.4</v>
      </c>
      <c r="D186" s="16">
        <v>14.98</v>
      </c>
      <c r="E186" s="3">
        <v>26.6</v>
      </c>
      <c r="F186" s="3">
        <v>0.52900000000000003</v>
      </c>
      <c r="G186" s="3">
        <v>0.34200000000000003</v>
      </c>
      <c r="H186" s="337">
        <v>0.28000000000000003</v>
      </c>
      <c r="I186" s="338">
        <v>3.97</v>
      </c>
      <c r="J186" s="76">
        <f t="shared" si="7"/>
        <v>14.178571428571427</v>
      </c>
      <c r="K186" s="210"/>
      <c r="O186" s="520"/>
      <c r="P186" s="520"/>
      <c r="Q186" s="520"/>
      <c r="R186" s="520"/>
      <c r="S186" s="520"/>
      <c r="T186" s="520"/>
    </row>
    <row r="187" spans="1:20" x14ac:dyDescent="0.2">
      <c r="A187" s="209" t="s">
        <v>261</v>
      </c>
      <c r="B187" s="401">
        <v>43320</v>
      </c>
      <c r="C187" s="77">
        <v>7.93</v>
      </c>
      <c r="D187" s="16">
        <v>5.4</v>
      </c>
      <c r="E187" s="3">
        <v>18.8</v>
      </c>
      <c r="F187" s="3">
        <v>0.52200000000000002</v>
      </c>
      <c r="G187" s="3">
        <v>0.33900000000000002</v>
      </c>
      <c r="H187" s="337">
        <v>7.0000000000000007E-2</v>
      </c>
      <c r="I187" s="338">
        <v>3.02</v>
      </c>
      <c r="J187" s="76">
        <f t="shared" si="7"/>
        <v>43.142857142857139</v>
      </c>
      <c r="K187" s="210"/>
      <c r="O187" s="520"/>
      <c r="P187" s="520"/>
      <c r="Q187" s="520"/>
      <c r="R187" s="520"/>
      <c r="S187" s="520"/>
      <c r="T187" s="520"/>
    </row>
    <row r="188" spans="1:20" x14ac:dyDescent="0.2">
      <c r="A188" s="209" t="s">
        <v>261</v>
      </c>
      <c r="B188" s="401">
        <v>43332</v>
      </c>
      <c r="C188" s="77">
        <v>8.44</v>
      </c>
      <c r="D188" s="16">
        <v>7.84</v>
      </c>
      <c r="E188" s="3">
        <v>24.3</v>
      </c>
      <c r="F188" s="3">
        <v>0.42499999999999999</v>
      </c>
      <c r="G188" s="3">
        <v>0.27600000000000002</v>
      </c>
      <c r="H188" s="337">
        <v>0.16</v>
      </c>
      <c r="I188" s="338">
        <v>0.4</v>
      </c>
      <c r="J188" s="19">
        <f t="shared" si="7"/>
        <v>2.5</v>
      </c>
      <c r="K188" s="210"/>
      <c r="O188" s="520"/>
      <c r="P188" s="520"/>
      <c r="Q188" s="520"/>
      <c r="R188" s="520"/>
      <c r="S188" s="520"/>
      <c r="T188" s="520"/>
    </row>
    <row r="189" spans="1:20" x14ac:dyDescent="0.2">
      <c r="A189" s="209" t="s">
        <v>261</v>
      </c>
      <c r="B189" s="401">
        <v>43348</v>
      </c>
      <c r="C189" s="520">
        <v>8.61</v>
      </c>
      <c r="D189" s="520">
        <v>12.53</v>
      </c>
      <c r="E189" s="520">
        <v>27</v>
      </c>
      <c r="F189" s="520">
        <v>0.42</v>
      </c>
      <c r="G189" s="520">
        <v>0.27300000000000002</v>
      </c>
      <c r="H189" s="337">
        <v>3.83</v>
      </c>
      <c r="I189" s="338">
        <v>1.63</v>
      </c>
      <c r="J189" s="19">
        <f t="shared" si="7"/>
        <v>0.42558746736292424</v>
      </c>
      <c r="K189" s="210"/>
      <c r="O189" s="520"/>
      <c r="P189" s="520"/>
      <c r="Q189" s="520"/>
      <c r="R189" s="520"/>
      <c r="S189" s="520"/>
      <c r="T189" s="520"/>
    </row>
    <row r="190" spans="1:20" x14ac:dyDescent="0.2">
      <c r="A190" s="209" t="s">
        <v>261</v>
      </c>
      <c r="B190" s="401">
        <v>43361</v>
      </c>
      <c r="C190" s="520">
        <v>8.16</v>
      </c>
      <c r="D190" s="520">
        <v>7.72</v>
      </c>
      <c r="E190" s="520">
        <v>20.7</v>
      </c>
      <c r="F190" s="520">
        <v>0.42399999999999999</v>
      </c>
      <c r="G190" s="520">
        <v>0.27600000000000002</v>
      </c>
      <c r="H190" s="337">
        <v>0.14000000000000001</v>
      </c>
      <c r="I190" s="338">
        <v>0.28000000000000003</v>
      </c>
      <c r="J190" s="19">
        <f t="shared" si="7"/>
        <v>2</v>
      </c>
      <c r="K190" s="210"/>
      <c r="O190" s="520"/>
      <c r="P190" s="520"/>
      <c r="Q190" s="520"/>
      <c r="R190" s="520"/>
      <c r="S190" s="520"/>
      <c r="T190" s="520"/>
    </row>
    <row r="191" spans="1:20" x14ac:dyDescent="0.2">
      <c r="A191" s="209" t="s">
        <v>261</v>
      </c>
      <c r="B191" s="401">
        <v>43384</v>
      </c>
      <c r="C191" s="520">
        <v>8.08</v>
      </c>
      <c r="D191" s="520">
        <v>8.15</v>
      </c>
      <c r="E191" s="520">
        <v>13.7</v>
      </c>
      <c r="F191" s="520">
        <v>0.504</v>
      </c>
      <c r="G191" s="520">
        <v>0.32800000000000001</v>
      </c>
      <c r="H191" s="337">
        <v>0.11</v>
      </c>
      <c r="I191" s="338">
        <v>0.95</v>
      </c>
      <c r="J191" s="76">
        <f t="shared" si="7"/>
        <v>8.6363636363636367</v>
      </c>
      <c r="K191" s="210"/>
      <c r="O191" s="520"/>
      <c r="P191" s="520"/>
      <c r="Q191" s="520"/>
      <c r="R191" s="520"/>
      <c r="S191" s="520"/>
      <c r="T191" s="520"/>
    </row>
    <row r="192" spans="1:20" x14ac:dyDescent="0.2">
      <c r="A192" s="209" t="s">
        <v>261</v>
      </c>
      <c r="B192" s="401">
        <v>43438</v>
      </c>
      <c r="C192" s="520">
        <v>8.1</v>
      </c>
      <c r="D192" s="520">
        <v>11.25</v>
      </c>
      <c r="E192" s="520">
        <v>2.9</v>
      </c>
      <c r="F192" s="520">
        <v>0.54100000000000004</v>
      </c>
      <c r="G192" s="520">
        <v>0.35199999999999998</v>
      </c>
      <c r="H192" s="337">
        <v>0</v>
      </c>
      <c r="I192" s="338">
        <v>0.32</v>
      </c>
      <c r="J192" s="508">
        <v>0.32</v>
      </c>
      <c r="K192" s="494" t="s">
        <v>362</v>
      </c>
      <c r="O192" s="520"/>
      <c r="P192" s="520"/>
      <c r="Q192" s="520"/>
      <c r="R192" s="520"/>
      <c r="S192" s="520"/>
      <c r="T192" s="520"/>
    </row>
    <row r="193" spans="1:20" x14ac:dyDescent="0.2">
      <c r="A193" s="209" t="s">
        <v>261</v>
      </c>
      <c r="B193" s="401">
        <v>43601</v>
      </c>
      <c r="C193" s="55">
        <v>7.54</v>
      </c>
      <c r="D193" s="520">
        <v>9.26</v>
      </c>
      <c r="E193" s="520">
        <v>12.2</v>
      </c>
      <c r="F193" s="520">
        <v>0.48</v>
      </c>
      <c r="G193" s="520">
        <v>0.312</v>
      </c>
      <c r="H193" s="107">
        <v>0.1</v>
      </c>
      <c r="I193" s="29">
        <v>0.35</v>
      </c>
      <c r="J193" s="76">
        <f t="shared" ref="J193:J198" si="8">I193/H193</f>
        <v>3.4999999999999996</v>
      </c>
      <c r="K193" s="3"/>
      <c r="O193" s="520"/>
      <c r="P193" s="520"/>
      <c r="Q193" s="520"/>
      <c r="R193" s="520"/>
      <c r="S193" s="520"/>
      <c r="T193" s="520"/>
    </row>
    <row r="194" spans="1:20" x14ac:dyDescent="0.2">
      <c r="A194" s="209" t="s">
        <v>261</v>
      </c>
      <c r="B194" s="401">
        <v>43621</v>
      </c>
      <c r="C194" s="55">
        <v>8.9</v>
      </c>
      <c r="D194" s="520">
        <v>10.130000000000001</v>
      </c>
      <c r="E194" s="520">
        <v>11.7</v>
      </c>
      <c r="F194" s="520">
        <v>0.52700000000000002</v>
      </c>
      <c r="G194" s="520">
        <v>0.34499999999999997</v>
      </c>
      <c r="H194" s="107">
        <v>0.11</v>
      </c>
      <c r="I194" s="29">
        <v>0.71</v>
      </c>
      <c r="J194" s="76">
        <f t="shared" si="8"/>
        <v>6.4545454545454541</v>
      </c>
      <c r="K194" s="3"/>
      <c r="L194" s="181"/>
      <c r="O194" s="520"/>
      <c r="P194" s="520"/>
      <c r="Q194" s="520"/>
      <c r="R194" s="520"/>
      <c r="S194" s="520"/>
      <c r="T194" s="520"/>
    </row>
    <row r="195" spans="1:20" x14ac:dyDescent="0.2">
      <c r="A195" s="209" t="s">
        <v>261</v>
      </c>
      <c r="B195" s="401">
        <v>43642</v>
      </c>
      <c r="C195" s="55">
        <v>9.1999999999999993</v>
      </c>
      <c r="D195" s="520">
        <v>8.1300000000000008</v>
      </c>
      <c r="E195" s="520">
        <v>18.3</v>
      </c>
      <c r="F195" s="520">
        <v>0.53</v>
      </c>
      <c r="G195" s="520">
        <v>0.34399999999999997</v>
      </c>
      <c r="H195" s="107">
        <v>0.73</v>
      </c>
      <c r="I195" s="29">
        <v>2.31</v>
      </c>
      <c r="J195" s="19">
        <f t="shared" si="8"/>
        <v>3.1643835616438358</v>
      </c>
      <c r="K195" s="3"/>
      <c r="L195" s="181"/>
      <c r="O195" s="520"/>
      <c r="P195" s="520"/>
      <c r="Q195" s="520"/>
      <c r="R195" s="520"/>
      <c r="S195" s="520"/>
      <c r="T195" s="520"/>
    </row>
    <row r="196" spans="1:20" x14ac:dyDescent="0.2">
      <c r="A196" s="209" t="s">
        <v>261</v>
      </c>
      <c r="B196" s="401">
        <v>43655</v>
      </c>
      <c r="C196" s="55">
        <v>9.1999999999999993</v>
      </c>
      <c r="D196" s="520">
        <v>11.29</v>
      </c>
      <c r="E196" s="520">
        <v>27.9</v>
      </c>
      <c r="F196" s="520">
        <v>0.38500000000000001</v>
      </c>
      <c r="G196" s="520">
        <v>0.25</v>
      </c>
      <c r="H196" s="107">
        <v>0.19</v>
      </c>
      <c r="I196" s="29">
        <v>2.4500000000000002</v>
      </c>
      <c r="J196" s="76">
        <f t="shared" si="8"/>
        <v>12.894736842105264</v>
      </c>
      <c r="K196" s="3"/>
      <c r="L196" s="181"/>
      <c r="O196" s="520"/>
      <c r="P196" s="520"/>
      <c r="Q196" s="520"/>
      <c r="R196" s="520"/>
      <c r="S196" s="520"/>
      <c r="T196" s="520"/>
    </row>
    <row r="197" spans="1:20" x14ac:dyDescent="0.2">
      <c r="A197" s="209" t="s">
        <v>261</v>
      </c>
      <c r="B197" s="401">
        <v>43670</v>
      </c>
      <c r="C197" s="55">
        <v>8.8000000000000007</v>
      </c>
      <c r="D197" s="520">
        <v>13.29</v>
      </c>
      <c r="E197" s="520">
        <v>28</v>
      </c>
      <c r="F197" s="520">
        <v>0.56599999999999995</v>
      </c>
      <c r="G197" s="520">
        <v>0.36599999999999999</v>
      </c>
      <c r="H197" s="107">
        <v>10.31</v>
      </c>
      <c r="I197" s="29">
        <v>113.11</v>
      </c>
      <c r="J197" s="76">
        <f t="shared" si="8"/>
        <v>10.970902036857419</v>
      </c>
      <c r="K197" s="3"/>
      <c r="L197" s="181"/>
      <c r="O197" s="520"/>
      <c r="P197" s="520"/>
      <c r="Q197" s="520"/>
      <c r="R197" s="520"/>
      <c r="S197" s="520"/>
      <c r="T197" s="520"/>
    </row>
    <row r="198" spans="1:20" x14ac:dyDescent="0.2">
      <c r="A198" s="209" t="s">
        <v>261</v>
      </c>
      <c r="B198" s="401">
        <v>43683</v>
      </c>
      <c r="C198" s="55">
        <v>8.76</v>
      </c>
      <c r="D198" s="520">
        <v>8.86</v>
      </c>
      <c r="E198" s="520">
        <v>24.4</v>
      </c>
      <c r="F198" s="520">
        <v>0.377</v>
      </c>
      <c r="G198" s="520">
        <v>0.245</v>
      </c>
      <c r="H198" s="107">
        <v>0.3</v>
      </c>
      <c r="I198" s="29">
        <v>0.89</v>
      </c>
      <c r="J198" s="19">
        <f t="shared" si="8"/>
        <v>2.9666666666666668</v>
      </c>
      <c r="K198" s="3"/>
      <c r="L198" s="181"/>
      <c r="O198" s="520"/>
      <c r="P198" s="520"/>
      <c r="Q198" s="520"/>
      <c r="R198" s="520"/>
      <c r="S198" s="520"/>
      <c r="T198" s="520"/>
    </row>
    <row r="199" spans="1:20" x14ac:dyDescent="0.2">
      <c r="A199" s="245"/>
      <c r="B199" s="401"/>
      <c r="C199" s="281"/>
      <c r="D199" s="77"/>
      <c r="E199" s="20"/>
      <c r="F199" s="175"/>
      <c r="G199" s="175"/>
      <c r="H199" s="107"/>
      <c r="I199" s="29"/>
      <c r="J199" s="19"/>
      <c r="K199" s="3"/>
      <c r="L199" s="181"/>
      <c r="O199" s="520"/>
      <c r="P199" s="520"/>
      <c r="Q199" s="520"/>
      <c r="R199" s="520"/>
      <c r="S199" s="520"/>
      <c r="T199" s="520"/>
    </row>
    <row r="200" spans="1:20" x14ac:dyDescent="0.2">
      <c r="A200" s="20" t="s">
        <v>143</v>
      </c>
      <c r="B200" s="297">
        <v>42194</v>
      </c>
      <c r="C200" s="16">
        <v>8.81</v>
      </c>
      <c r="D200" s="3">
        <v>8.56</v>
      </c>
      <c r="E200" s="16">
        <v>22.7</v>
      </c>
      <c r="F200" s="3">
        <v>0.39800000000000002</v>
      </c>
      <c r="G200" s="400">
        <v>0.255</v>
      </c>
      <c r="H200" s="336">
        <v>0.02</v>
      </c>
      <c r="I200" s="34">
        <v>0.79</v>
      </c>
      <c r="J200" s="19">
        <f t="shared" si="6"/>
        <v>39.5</v>
      </c>
      <c r="K200" s="3"/>
      <c r="L200" s="181"/>
      <c r="O200" s="520"/>
      <c r="P200" s="520"/>
      <c r="Q200" s="520"/>
      <c r="R200" s="520"/>
      <c r="S200" s="520"/>
      <c r="T200" s="520"/>
    </row>
    <row r="201" spans="1:20" x14ac:dyDescent="0.2">
      <c r="A201" s="20" t="s">
        <v>143</v>
      </c>
      <c r="B201" s="297">
        <v>42207</v>
      </c>
      <c r="C201" s="16">
        <v>8.8800000000000008</v>
      </c>
      <c r="D201" s="16">
        <v>5.78</v>
      </c>
      <c r="E201" s="19">
        <v>24.3</v>
      </c>
      <c r="F201" s="18">
        <v>0.39600000000000002</v>
      </c>
      <c r="G201" s="175">
        <v>0.25700000000000001</v>
      </c>
      <c r="H201" s="341">
        <v>0</v>
      </c>
      <c r="I201" s="338">
        <v>0.27</v>
      </c>
      <c r="J201" s="493">
        <v>0.27</v>
      </c>
      <c r="K201" s="494" t="s">
        <v>362</v>
      </c>
      <c r="L201" s="181"/>
      <c r="O201" s="520"/>
      <c r="P201" s="520"/>
      <c r="Q201" s="520"/>
      <c r="R201" s="520"/>
      <c r="S201" s="520"/>
      <c r="T201" s="520"/>
    </row>
    <row r="202" spans="1:20" x14ac:dyDescent="0.2">
      <c r="A202" s="20" t="s">
        <v>143</v>
      </c>
      <c r="B202" s="297">
        <v>42276</v>
      </c>
      <c r="C202" s="16">
        <v>8.23</v>
      </c>
      <c r="D202" s="16">
        <v>10.33</v>
      </c>
      <c r="E202" s="19">
        <v>20.100000000000001</v>
      </c>
      <c r="F202" s="18">
        <v>0.39300000000000002</v>
      </c>
      <c r="G202" s="175">
        <v>0.25600000000000001</v>
      </c>
      <c r="H202" s="107">
        <v>0.05</v>
      </c>
      <c r="I202" s="338">
        <v>0.45</v>
      </c>
      <c r="J202" s="19">
        <f t="shared" si="6"/>
        <v>9</v>
      </c>
      <c r="K202" s="3"/>
      <c r="L202" s="181"/>
      <c r="O202" s="520"/>
      <c r="P202" s="520"/>
      <c r="Q202" s="520"/>
      <c r="R202" s="520"/>
      <c r="S202" s="520"/>
      <c r="T202" s="520"/>
    </row>
    <row r="203" spans="1:20" x14ac:dyDescent="0.2">
      <c r="A203" s="20" t="s">
        <v>143</v>
      </c>
      <c r="B203" s="297">
        <v>42635</v>
      </c>
      <c r="C203" s="16">
        <v>9.27</v>
      </c>
      <c r="D203" s="16">
        <v>4.9400000000000004</v>
      </c>
      <c r="E203" s="19">
        <v>24.2</v>
      </c>
      <c r="F203" s="18">
        <v>0.38400000000000001</v>
      </c>
      <c r="G203" s="175">
        <v>0.25</v>
      </c>
      <c r="H203" s="107">
        <v>1.07</v>
      </c>
      <c r="I203" s="338">
        <v>0.33</v>
      </c>
      <c r="J203" s="19">
        <f t="shared" si="6"/>
        <v>0.30841121495327101</v>
      </c>
      <c r="K203" s="3"/>
      <c r="L203" s="181"/>
      <c r="O203" s="520"/>
      <c r="P203" s="520"/>
      <c r="Q203" s="520"/>
      <c r="R203" s="520"/>
      <c r="S203" s="520"/>
      <c r="T203" s="520"/>
    </row>
    <row r="204" spans="1:20" x14ac:dyDescent="0.2">
      <c r="A204" s="20" t="s">
        <v>143</v>
      </c>
      <c r="B204" s="297">
        <v>42682</v>
      </c>
      <c r="C204" s="16"/>
      <c r="D204" s="16"/>
      <c r="E204" s="19"/>
      <c r="F204" s="18"/>
      <c r="G204" s="175"/>
      <c r="H204" s="107"/>
      <c r="J204" s="19"/>
      <c r="K204" s="3"/>
      <c r="L204" s="181"/>
      <c r="O204" s="520"/>
      <c r="P204" s="520"/>
      <c r="Q204" s="520"/>
      <c r="R204" s="520"/>
      <c r="S204" s="520"/>
      <c r="T204" s="520"/>
    </row>
    <row r="205" spans="1:20" x14ac:dyDescent="0.2">
      <c r="A205" s="20" t="s">
        <v>143</v>
      </c>
      <c r="B205" s="401">
        <v>42864</v>
      </c>
      <c r="C205" s="77">
        <v>9</v>
      </c>
      <c r="D205" s="3">
        <v>11.89</v>
      </c>
      <c r="E205" s="3">
        <v>12.5</v>
      </c>
      <c r="F205" s="3">
        <v>0.439</v>
      </c>
      <c r="G205" s="18">
        <v>0.28499999999999998</v>
      </c>
      <c r="H205" s="337">
        <v>2.52</v>
      </c>
      <c r="I205" s="29">
        <v>1.53</v>
      </c>
      <c r="J205" s="19">
        <f t="shared" si="6"/>
        <v>0.6071428571428571</v>
      </c>
      <c r="K205" s="3"/>
      <c r="L205" s="181"/>
    </row>
    <row r="206" spans="1:20" x14ac:dyDescent="0.2">
      <c r="A206" s="20" t="s">
        <v>143</v>
      </c>
      <c r="B206" s="297">
        <v>42899</v>
      </c>
      <c r="C206" s="3">
        <v>8.84</v>
      </c>
      <c r="D206" s="3">
        <v>9.44</v>
      </c>
      <c r="E206" s="3">
        <v>23.8</v>
      </c>
      <c r="F206" s="3">
        <v>0.41399999999999998</v>
      </c>
      <c r="G206" s="18">
        <v>0.26900000000000002</v>
      </c>
      <c r="H206" s="107">
        <v>0.02</v>
      </c>
      <c r="I206" s="29">
        <v>0.19</v>
      </c>
      <c r="J206" s="19">
        <f t="shared" si="6"/>
        <v>9.5</v>
      </c>
      <c r="K206" s="3"/>
      <c r="L206" s="181"/>
    </row>
    <row r="207" spans="1:20" x14ac:dyDescent="0.2">
      <c r="A207" s="20" t="s">
        <v>143</v>
      </c>
      <c r="B207" s="305">
        <v>42913</v>
      </c>
      <c r="C207" s="16">
        <v>8.73</v>
      </c>
      <c r="D207" s="16">
        <v>8.7100000000000009</v>
      </c>
      <c r="E207" s="16">
        <v>21.4</v>
      </c>
      <c r="F207" s="18">
        <v>0.41499999999999998</v>
      </c>
      <c r="G207" s="18">
        <v>0.27</v>
      </c>
      <c r="H207" s="107">
        <v>0.02</v>
      </c>
      <c r="I207" s="29">
        <v>0.35</v>
      </c>
      <c r="J207" s="19">
        <f t="shared" si="6"/>
        <v>17.5</v>
      </c>
      <c r="K207" s="3"/>
      <c r="L207" s="181"/>
    </row>
    <row r="208" spans="1:20" x14ac:dyDescent="0.2">
      <c r="A208" s="20" t="s">
        <v>143</v>
      </c>
      <c r="B208" s="305">
        <v>42926</v>
      </c>
      <c r="C208" s="16">
        <v>8.8800000000000008</v>
      </c>
      <c r="D208" s="16">
        <v>10.29</v>
      </c>
      <c r="E208" s="16">
        <v>23.9</v>
      </c>
      <c r="F208" s="18">
        <v>0.437</v>
      </c>
      <c r="G208" s="18">
        <v>0.28299999999999997</v>
      </c>
      <c r="H208" s="107">
        <v>0.03</v>
      </c>
      <c r="I208" s="29">
        <v>1.27</v>
      </c>
      <c r="J208" s="19">
        <f t="shared" si="6"/>
        <v>42.333333333333336</v>
      </c>
      <c r="K208" s="520"/>
      <c r="L208" s="520"/>
    </row>
    <row r="209" spans="1:23" x14ac:dyDescent="0.2">
      <c r="A209" s="20" t="s">
        <v>143</v>
      </c>
      <c r="B209" s="305">
        <v>42941</v>
      </c>
      <c r="C209" s="16">
        <v>8.8800000000000008</v>
      </c>
      <c r="D209" s="16">
        <v>11.95</v>
      </c>
      <c r="E209" s="16">
        <v>24.9</v>
      </c>
      <c r="F209" s="18">
        <v>0.41899999999999998</v>
      </c>
      <c r="G209" s="18">
        <v>0.27200000000000002</v>
      </c>
      <c r="H209" s="107">
        <v>0.03</v>
      </c>
      <c r="I209" s="29">
        <v>0.49</v>
      </c>
      <c r="J209" s="19">
        <f t="shared" si="6"/>
        <v>16.333333333333332</v>
      </c>
      <c r="K209" s="520"/>
      <c r="L209" s="520"/>
    </row>
    <row r="210" spans="1:23" x14ac:dyDescent="0.2">
      <c r="A210" s="20" t="s">
        <v>143</v>
      </c>
      <c r="B210" s="305">
        <v>42948</v>
      </c>
      <c r="C210" s="16">
        <v>8.83</v>
      </c>
      <c r="D210" s="16">
        <v>9.2200000000000006</v>
      </c>
      <c r="E210" s="16">
        <v>25.7</v>
      </c>
      <c r="F210" s="18">
        <v>0.41499999999999998</v>
      </c>
      <c r="G210" s="18">
        <v>0.27</v>
      </c>
      <c r="H210" s="107">
        <v>0.02</v>
      </c>
      <c r="I210" s="29">
        <v>0.27</v>
      </c>
      <c r="J210" s="19">
        <f t="shared" si="6"/>
        <v>13.5</v>
      </c>
      <c r="K210" s="520"/>
      <c r="L210" s="520"/>
    </row>
    <row r="211" spans="1:23" x14ac:dyDescent="0.2">
      <c r="A211" s="20" t="s">
        <v>143</v>
      </c>
      <c r="B211" s="305">
        <v>42964</v>
      </c>
      <c r="C211" s="16">
        <v>8.83</v>
      </c>
      <c r="D211" s="16">
        <v>9.6300000000000008</v>
      </c>
      <c r="E211" s="16">
        <v>23.6</v>
      </c>
      <c r="F211" s="372"/>
      <c r="G211" s="373"/>
      <c r="H211" s="107">
        <v>0.02</v>
      </c>
      <c r="I211" s="29">
        <v>0.26</v>
      </c>
      <c r="J211" s="19">
        <f t="shared" si="6"/>
        <v>13</v>
      </c>
      <c r="K211" s="520"/>
      <c r="L211" s="520"/>
    </row>
    <row r="212" spans="1:23" x14ac:dyDescent="0.2">
      <c r="A212" s="20" t="s">
        <v>143</v>
      </c>
      <c r="B212" s="305">
        <v>42976</v>
      </c>
      <c r="C212" s="3">
        <v>8.8800000000000008</v>
      </c>
      <c r="D212" s="3">
        <v>11.65</v>
      </c>
      <c r="E212" s="3">
        <v>22.1</v>
      </c>
      <c r="F212" s="3">
        <v>0.38200000000000001</v>
      </c>
      <c r="G212" s="20">
        <v>0.248</v>
      </c>
      <c r="H212" s="337">
        <v>0.06</v>
      </c>
      <c r="I212" s="338">
        <v>0.26</v>
      </c>
      <c r="J212" s="19">
        <f t="shared" si="6"/>
        <v>4.3333333333333339</v>
      </c>
      <c r="K212" s="520"/>
      <c r="L212" s="520"/>
    </row>
    <row r="213" spans="1:23" x14ac:dyDescent="0.2">
      <c r="A213" s="20" t="s">
        <v>143</v>
      </c>
      <c r="B213" s="305">
        <v>42999</v>
      </c>
      <c r="C213" s="3">
        <v>9.17</v>
      </c>
      <c r="D213" s="3">
        <v>12.9</v>
      </c>
      <c r="E213" s="3">
        <v>23</v>
      </c>
      <c r="F213" s="3">
        <v>0.38300000000000001</v>
      </c>
      <c r="G213" s="20">
        <v>0.249</v>
      </c>
      <c r="H213" s="337">
        <v>0.02</v>
      </c>
      <c r="I213" s="338">
        <v>0.12</v>
      </c>
      <c r="J213" s="19">
        <f t="shared" si="6"/>
        <v>6</v>
      </c>
      <c r="K213" s="520"/>
      <c r="L213" s="520"/>
    </row>
    <row r="214" spans="1:23" x14ac:dyDescent="0.2">
      <c r="A214" s="20" t="s">
        <v>143</v>
      </c>
      <c r="B214" s="305">
        <v>43012</v>
      </c>
      <c r="C214" s="3">
        <v>8.67</v>
      </c>
      <c r="D214" s="3">
        <v>14.33</v>
      </c>
      <c r="E214" s="3">
        <v>19</v>
      </c>
      <c r="F214" s="3">
        <v>0.38700000000000001</v>
      </c>
      <c r="G214" s="20">
        <v>0.252</v>
      </c>
      <c r="H214" s="337">
        <v>0.04</v>
      </c>
      <c r="I214" s="338">
        <v>0.74</v>
      </c>
      <c r="J214" s="19">
        <f t="shared" si="6"/>
        <v>18.5</v>
      </c>
      <c r="K214" s="520"/>
      <c r="L214" s="520"/>
    </row>
    <row r="215" spans="1:23" x14ac:dyDescent="0.2">
      <c r="A215" s="20" t="s">
        <v>143</v>
      </c>
      <c r="B215" s="305">
        <v>43038</v>
      </c>
      <c r="C215" s="3">
        <v>8.6</v>
      </c>
      <c r="D215" s="3">
        <v>10.73</v>
      </c>
      <c r="E215" s="3">
        <v>11.8</v>
      </c>
      <c r="F215" s="3">
        <v>0.41299999999999998</v>
      </c>
      <c r="G215" s="20">
        <v>0.26900000000000002</v>
      </c>
      <c r="H215" s="337">
        <v>0.04</v>
      </c>
      <c r="I215" s="338">
        <v>0.27</v>
      </c>
      <c r="J215" s="19">
        <f t="shared" si="6"/>
        <v>6.75</v>
      </c>
      <c r="K215" s="520"/>
      <c r="L215" s="520"/>
    </row>
    <row r="216" spans="1:23" x14ac:dyDescent="0.2">
      <c r="A216" s="20" t="s">
        <v>143</v>
      </c>
      <c r="B216" s="305">
        <v>43061</v>
      </c>
      <c r="C216" s="3">
        <v>7.65</v>
      </c>
      <c r="D216" s="3">
        <v>5.45</v>
      </c>
      <c r="E216" s="3">
        <v>5.6</v>
      </c>
      <c r="F216" s="3">
        <v>0.45300000000000001</v>
      </c>
      <c r="G216" s="20">
        <v>0.29499999999999998</v>
      </c>
      <c r="H216" s="337">
        <v>0.01</v>
      </c>
      <c r="I216" s="338">
        <v>0.22</v>
      </c>
      <c r="J216" s="19">
        <f t="shared" si="6"/>
        <v>22</v>
      </c>
      <c r="K216" s="520"/>
      <c r="L216" s="520"/>
    </row>
    <row r="217" spans="1:23" x14ac:dyDescent="0.2">
      <c r="A217" s="20" t="s">
        <v>143</v>
      </c>
      <c r="B217" s="305">
        <v>43271</v>
      </c>
      <c r="C217" s="3">
        <v>8.4499999999999993</v>
      </c>
      <c r="D217" s="3">
        <v>8.43</v>
      </c>
      <c r="E217" s="3">
        <v>23.5</v>
      </c>
      <c r="F217" s="3">
        <v>0.49540000000000001</v>
      </c>
      <c r="G217" s="20">
        <v>0.32200000000000001</v>
      </c>
      <c r="H217" s="337">
        <v>0.02</v>
      </c>
      <c r="I217" s="338">
        <v>0.48</v>
      </c>
      <c r="J217" s="19">
        <f t="shared" si="6"/>
        <v>24</v>
      </c>
      <c r="K217" s="520"/>
      <c r="L217" s="520"/>
    </row>
    <row r="218" spans="1:23" x14ac:dyDescent="0.2">
      <c r="A218" s="20" t="s">
        <v>143</v>
      </c>
      <c r="B218" s="305">
        <v>43292</v>
      </c>
      <c r="C218" s="3">
        <v>8.49</v>
      </c>
      <c r="D218" s="3">
        <v>9.23</v>
      </c>
      <c r="E218" s="3">
        <v>26.2</v>
      </c>
      <c r="F218" s="3">
        <v>0.48770000000000002</v>
      </c>
      <c r="G218" s="20">
        <v>0.317</v>
      </c>
      <c r="H218" s="337">
        <v>0.02</v>
      </c>
      <c r="I218" s="338">
        <v>0.41</v>
      </c>
      <c r="J218" s="19">
        <f t="shared" si="6"/>
        <v>20.5</v>
      </c>
      <c r="K218" s="520"/>
      <c r="L218" s="520"/>
      <c r="V218" s="520"/>
      <c r="W218" s="520"/>
    </row>
    <row r="219" spans="1:23" ht="15" customHeight="1" x14ac:dyDescent="0.2">
      <c r="A219" s="20" t="s">
        <v>143</v>
      </c>
      <c r="B219" s="305">
        <v>43306</v>
      </c>
      <c r="C219" s="3">
        <v>8.39</v>
      </c>
      <c r="D219" s="3">
        <v>8.69</v>
      </c>
      <c r="E219" s="3">
        <v>25.2</v>
      </c>
      <c r="F219" s="3">
        <v>0.47</v>
      </c>
      <c r="G219" s="20">
        <v>0.30599999999999999</v>
      </c>
      <c r="H219" s="337">
        <v>0.01</v>
      </c>
      <c r="I219" s="338">
        <v>0.35</v>
      </c>
      <c r="J219" s="19">
        <f t="shared" si="6"/>
        <v>35</v>
      </c>
      <c r="K219" s="520"/>
      <c r="L219" s="520"/>
      <c r="V219" s="520"/>
      <c r="W219" s="520"/>
    </row>
    <row r="220" spans="1:23" ht="15" customHeight="1" x14ac:dyDescent="0.2">
      <c r="A220" s="20" t="s">
        <v>143</v>
      </c>
      <c r="B220" s="305">
        <v>43320</v>
      </c>
      <c r="C220" s="3">
        <v>8.51</v>
      </c>
      <c r="D220" s="3">
        <v>8.84</v>
      </c>
      <c r="E220" s="3">
        <v>25.8</v>
      </c>
      <c r="F220" s="3">
        <v>0.42599999999999999</v>
      </c>
      <c r="G220" s="20">
        <v>0.27700000000000002</v>
      </c>
      <c r="H220" s="337">
        <v>0.03</v>
      </c>
      <c r="I220" s="338">
        <v>0.3</v>
      </c>
      <c r="J220" s="19">
        <f t="shared" si="6"/>
        <v>10</v>
      </c>
      <c r="K220" s="520"/>
      <c r="L220"/>
      <c r="M220"/>
      <c r="N220"/>
      <c r="O220"/>
      <c r="P220"/>
      <c r="Q220"/>
      <c r="R220"/>
      <c r="S220"/>
      <c r="T220"/>
      <c r="U220" s="520"/>
      <c r="V220" s="520"/>
      <c r="W220" s="520"/>
    </row>
    <row r="221" spans="1:23" ht="15" customHeight="1" x14ac:dyDescent="0.2">
      <c r="A221" s="20" t="s">
        <v>143</v>
      </c>
      <c r="B221" s="305">
        <v>43332</v>
      </c>
      <c r="C221" s="3">
        <v>8.4499999999999993</v>
      </c>
      <c r="D221" s="3">
        <v>9.48</v>
      </c>
      <c r="E221" s="3">
        <v>25.7</v>
      </c>
      <c r="F221" s="3">
        <v>0.41599999999999998</v>
      </c>
      <c r="G221" s="20">
        <v>0.27</v>
      </c>
      <c r="H221" s="337">
        <v>0.1</v>
      </c>
      <c r="I221" s="338">
        <v>0.41</v>
      </c>
      <c r="J221" s="19">
        <f>I221/H221</f>
        <v>4.0999999999999996</v>
      </c>
      <c r="L221"/>
      <c r="M221"/>
      <c r="N221"/>
      <c r="O221"/>
      <c r="P221"/>
      <c r="Q221"/>
      <c r="R221"/>
      <c r="S221"/>
      <c r="T221"/>
    </row>
    <row r="222" spans="1:23" ht="15" customHeight="1" x14ac:dyDescent="0.2">
      <c r="A222" s="520" t="s">
        <v>143</v>
      </c>
      <c r="B222" s="305">
        <v>43348</v>
      </c>
      <c r="C222" s="520">
        <v>8.8000000000000007</v>
      </c>
      <c r="D222" s="520">
        <v>9.7799999999999994</v>
      </c>
      <c r="E222" s="520">
        <v>26.5</v>
      </c>
      <c r="F222" s="520">
        <v>0.42399999999999999</v>
      </c>
      <c r="G222" s="520">
        <v>0.27500000000000002</v>
      </c>
      <c r="H222" s="337">
        <v>0.05</v>
      </c>
      <c r="I222" s="338">
        <v>0.18</v>
      </c>
      <c r="J222" s="19">
        <f t="shared" ref="J222:J264" si="9">I222/H222</f>
        <v>3.5999999999999996</v>
      </c>
      <c r="L222"/>
      <c r="M222"/>
      <c r="N222"/>
      <c r="O222"/>
      <c r="P222"/>
      <c r="Q222"/>
      <c r="R222"/>
      <c r="S222"/>
      <c r="T222"/>
    </row>
    <row r="223" spans="1:23" ht="15" customHeight="1" x14ac:dyDescent="0.2">
      <c r="A223" s="520" t="s">
        <v>143</v>
      </c>
      <c r="B223" s="305">
        <v>43361</v>
      </c>
      <c r="C223" s="520">
        <v>8.49</v>
      </c>
      <c r="D223" s="520">
        <v>8.92</v>
      </c>
      <c r="E223" s="520">
        <v>23.4</v>
      </c>
      <c r="F223" s="520">
        <v>0.42499999999999999</v>
      </c>
      <c r="G223" s="520">
        <v>0.27600000000000002</v>
      </c>
      <c r="H223" s="337">
        <v>0.09</v>
      </c>
      <c r="I223" s="338">
        <v>0.28000000000000003</v>
      </c>
      <c r="J223" s="19">
        <f t="shared" si="9"/>
        <v>3.1111111111111116</v>
      </c>
      <c r="L223"/>
      <c r="M223"/>
      <c r="N223"/>
      <c r="O223"/>
      <c r="P223"/>
      <c r="Q223"/>
      <c r="R223"/>
      <c r="S223"/>
      <c r="T223"/>
    </row>
    <row r="224" spans="1:23" ht="15" customHeight="1" x14ac:dyDescent="0.2">
      <c r="A224" s="520" t="s">
        <v>143</v>
      </c>
      <c r="B224" s="305">
        <v>43384</v>
      </c>
      <c r="C224" s="520">
        <v>8.34</v>
      </c>
      <c r="D224" s="520">
        <v>10.199999999999999</v>
      </c>
      <c r="E224" s="520">
        <v>17.2</v>
      </c>
      <c r="F224" s="520">
        <v>0.42599999999999999</v>
      </c>
      <c r="G224" s="520">
        <v>0.27700000000000002</v>
      </c>
      <c r="H224" s="337">
        <v>0.19</v>
      </c>
      <c r="I224" s="338">
        <v>0.43</v>
      </c>
      <c r="J224" s="19">
        <f t="shared" si="9"/>
        <v>2.263157894736842</v>
      </c>
      <c r="L224"/>
      <c r="M224"/>
      <c r="N224"/>
      <c r="O224"/>
      <c r="P224"/>
      <c r="Q224"/>
      <c r="R224"/>
      <c r="S224"/>
      <c r="T224"/>
    </row>
    <row r="225" spans="1:20" ht="15" customHeight="1" x14ac:dyDescent="0.2">
      <c r="A225" s="520" t="s">
        <v>143</v>
      </c>
      <c r="B225" s="305">
        <v>43438</v>
      </c>
      <c r="C225" s="520">
        <v>7.9</v>
      </c>
      <c r="D225" s="520">
        <v>9.66</v>
      </c>
      <c r="E225" s="520">
        <v>3.2</v>
      </c>
      <c r="F225" s="520">
        <v>0.46600000000000003</v>
      </c>
      <c r="G225" s="520">
        <v>0.30299999999999999</v>
      </c>
      <c r="H225" s="337">
        <v>0.27</v>
      </c>
      <c r="I225" s="338">
        <v>0.3</v>
      </c>
      <c r="J225" s="19">
        <f t="shared" si="9"/>
        <v>1.1111111111111109</v>
      </c>
      <c r="L225"/>
      <c r="M225"/>
      <c r="N225"/>
      <c r="O225"/>
      <c r="P225"/>
      <c r="Q225"/>
      <c r="R225"/>
      <c r="S225"/>
      <c r="T225"/>
    </row>
    <row r="226" spans="1:20" ht="15" customHeight="1" x14ac:dyDescent="0.2">
      <c r="A226" s="520" t="s">
        <v>143</v>
      </c>
      <c r="B226" s="305">
        <v>43601</v>
      </c>
      <c r="C226" s="520">
        <v>8.0299999999999994</v>
      </c>
      <c r="D226" s="520">
        <v>10.95</v>
      </c>
      <c r="E226" s="520">
        <v>10.8</v>
      </c>
      <c r="F226" s="520">
        <v>0.45200000000000001</v>
      </c>
      <c r="G226" s="520">
        <v>0.29399999999999998</v>
      </c>
      <c r="H226" s="337">
        <v>7.0000000000000007E-2</v>
      </c>
      <c r="I226" s="338">
        <v>0.17</v>
      </c>
      <c r="J226" s="19">
        <f t="shared" si="9"/>
        <v>2.4285714285714284</v>
      </c>
      <c r="L226"/>
      <c r="M226"/>
      <c r="N226"/>
      <c r="O226"/>
      <c r="P226"/>
      <c r="Q226"/>
      <c r="R226"/>
      <c r="S226"/>
      <c r="T226"/>
    </row>
    <row r="227" spans="1:20" ht="15" customHeight="1" x14ac:dyDescent="0.2">
      <c r="A227" s="520" t="s">
        <v>143</v>
      </c>
      <c r="B227" s="305">
        <v>43621</v>
      </c>
      <c r="C227" s="520">
        <v>8.39</v>
      </c>
      <c r="D227" s="520">
        <v>10.82</v>
      </c>
      <c r="E227" s="520">
        <v>17.5</v>
      </c>
      <c r="F227" s="520">
        <v>0.44400000000000001</v>
      </c>
      <c r="G227" s="520">
        <v>0.28899999999999998</v>
      </c>
      <c r="H227" s="337">
        <v>7.0000000000000007E-2</v>
      </c>
      <c r="I227" s="338">
        <v>0.34</v>
      </c>
      <c r="J227" s="19">
        <f t="shared" si="9"/>
        <v>4.8571428571428568</v>
      </c>
      <c r="L227"/>
      <c r="M227"/>
      <c r="N227"/>
      <c r="O227"/>
      <c r="P227"/>
      <c r="Q227"/>
      <c r="R227"/>
      <c r="S227"/>
      <c r="T227"/>
    </row>
    <row r="228" spans="1:20" ht="15" customHeight="1" x14ac:dyDescent="0.2">
      <c r="A228" s="520" t="s">
        <v>143</v>
      </c>
      <c r="B228" s="305">
        <v>43642</v>
      </c>
      <c r="C228" s="520">
        <v>8.58</v>
      </c>
      <c r="D228" s="520">
        <v>9.7799999999999994</v>
      </c>
      <c r="E228" s="520">
        <v>22.5</v>
      </c>
      <c r="F228" s="520">
        <v>0.45200000000000001</v>
      </c>
      <c r="G228" s="520">
        <v>0.29299999999999998</v>
      </c>
      <c r="H228" s="337">
        <v>0.09</v>
      </c>
      <c r="I228" s="338">
        <v>0.14000000000000001</v>
      </c>
      <c r="J228" s="19">
        <f t="shared" si="9"/>
        <v>1.5555555555555558</v>
      </c>
      <c r="L228"/>
      <c r="M228"/>
      <c r="N228"/>
      <c r="O228"/>
      <c r="P228"/>
      <c r="Q228"/>
      <c r="R228"/>
      <c r="S228"/>
      <c r="T228"/>
    </row>
    <row r="229" spans="1:20" ht="15" customHeight="1" x14ac:dyDescent="0.2">
      <c r="A229" s="520" t="s">
        <v>143</v>
      </c>
      <c r="B229" s="305">
        <v>43655</v>
      </c>
      <c r="C229" s="520">
        <v>8.61</v>
      </c>
      <c r="D229" s="520">
        <v>9.48</v>
      </c>
      <c r="E229" s="520">
        <v>26.6</v>
      </c>
      <c r="F229" s="520">
        <v>0.42599999999999999</v>
      </c>
      <c r="G229" s="520">
        <v>0.27700000000000002</v>
      </c>
      <c r="H229" s="337">
        <v>0.06</v>
      </c>
      <c r="I229" s="338">
        <v>0.82</v>
      </c>
      <c r="J229" s="19">
        <f t="shared" si="9"/>
        <v>13.666666666666666</v>
      </c>
      <c r="L229"/>
      <c r="M229"/>
      <c r="N229"/>
      <c r="O229"/>
      <c r="P229"/>
      <c r="Q229"/>
      <c r="R229"/>
      <c r="S229"/>
      <c r="T229"/>
    </row>
    <row r="230" spans="1:20" ht="15" customHeight="1" x14ac:dyDescent="0.2">
      <c r="A230" s="520" t="s">
        <v>143</v>
      </c>
      <c r="B230" s="305">
        <v>43670</v>
      </c>
      <c r="C230" s="520">
        <v>8.6300000000000008</v>
      </c>
      <c r="D230" s="520">
        <v>9.51</v>
      </c>
      <c r="E230" s="520">
        <v>25.6</v>
      </c>
      <c r="F230" s="520">
        <v>0.42</v>
      </c>
      <c r="G230" s="520">
        <v>0.27300000000000002</v>
      </c>
      <c r="H230" s="337">
        <v>0.09</v>
      </c>
      <c r="I230" s="338">
        <v>0.28999999999999998</v>
      </c>
      <c r="J230" s="19">
        <f t="shared" si="9"/>
        <v>3.2222222222222223</v>
      </c>
      <c r="L230"/>
      <c r="M230"/>
      <c r="N230"/>
      <c r="O230"/>
      <c r="P230"/>
      <c r="Q230"/>
      <c r="R230"/>
      <c r="S230"/>
      <c r="T230"/>
    </row>
    <row r="231" spans="1:20" ht="15" customHeight="1" x14ac:dyDescent="0.2">
      <c r="A231" s="520" t="s">
        <v>143</v>
      </c>
      <c r="B231" s="305">
        <v>43683</v>
      </c>
      <c r="C231" s="520">
        <v>8.5399999999999991</v>
      </c>
      <c r="D231" s="520">
        <v>8.3699999999999992</v>
      </c>
      <c r="E231" s="520">
        <v>26</v>
      </c>
      <c r="F231" s="520">
        <v>0.40500000000000003</v>
      </c>
      <c r="G231" s="520">
        <v>0.26300000000000001</v>
      </c>
      <c r="H231" s="337">
        <v>0.23</v>
      </c>
      <c r="I231" s="338">
        <v>0.25</v>
      </c>
      <c r="J231" s="19">
        <f t="shared" si="9"/>
        <v>1.0869565217391304</v>
      </c>
    </row>
    <row r="232" spans="1:20" ht="15" customHeight="1" x14ac:dyDescent="0.2">
      <c r="A232" s="210"/>
      <c r="B232" s="401"/>
      <c r="C232" s="281"/>
      <c r="D232" s="16"/>
      <c r="F232" s="18"/>
      <c r="G232" s="175"/>
      <c r="H232" s="107"/>
      <c r="I232" s="29"/>
      <c r="J232" s="19"/>
    </row>
    <row r="233" spans="1:20" x14ac:dyDescent="0.2">
      <c r="A233" s="238" t="s">
        <v>109</v>
      </c>
      <c r="B233" s="401">
        <v>42194</v>
      </c>
      <c r="C233" s="461">
        <v>8.58</v>
      </c>
      <c r="D233" s="300">
        <v>6.68</v>
      </c>
      <c r="E233" s="299">
        <v>16.920000000000002</v>
      </c>
      <c r="F233" s="300">
        <v>0.60699999999999998</v>
      </c>
      <c r="G233" s="400">
        <v>0.39700000000000002</v>
      </c>
      <c r="H233" s="336">
        <v>0</v>
      </c>
      <c r="I233" s="34">
        <v>0.62</v>
      </c>
      <c r="J233" s="493">
        <v>0.62</v>
      </c>
      <c r="K233" s="494" t="s">
        <v>362</v>
      </c>
    </row>
    <row r="234" spans="1:20" x14ac:dyDescent="0.2">
      <c r="A234" s="209" t="s">
        <v>109</v>
      </c>
      <c r="B234" s="401">
        <v>42207</v>
      </c>
      <c r="C234" s="281">
        <v>8.4</v>
      </c>
      <c r="D234" s="16">
        <v>7.53</v>
      </c>
      <c r="E234" s="19">
        <v>16</v>
      </c>
      <c r="F234" s="18">
        <v>0.66500000000000004</v>
      </c>
      <c r="G234" s="175">
        <v>0.432</v>
      </c>
      <c r="H234" s="107">
        <v>0</v>
      </c>
      <c r="I234" s="29">
        <v>0.48</v>
      </c>
      <c r="J234" s="493">
        <v>0.48</v>
      </c>
      <c r="K234" s="494" t="s">
        <v>362</v>
      </c>
    </row>
    <row r="235" spans="1:20" x14ac:dyDescent="0.2">
      <c r="A235" s="209" t="s">
        <v>109</v>
      </c>
      <c r="B235" s="401">
        <v>42276</v>
      </c>
      <c r="C235" s="281">
        <v>8.0399999999999991</v>
      </c>
      <c r="D235" s="16">
        <v>8.8800000000000008</v>
      </c>
      <c r="E235" s="19">
        <v>19.96</v>
      </c>
      <c r="F235" s="18">
        <v>0.68</v>
      </c>
      <c r="G235" s="175">
        <v>0.441</v>
      </c>
      <c r="H235" s="107">
        <v>0</v>
      </c>
      <c r="I235" s="29">
        <v>0.67</v>
      </c>
      <c r="J235" s="493">
        <v>0.67</v>
      </c>
      <c r="K235" s="494" t="s">
        <v>362</v>
      </c>
    </row>
    <row r="236" spans="1:20" x14ac:dyDescent="0.2">
      <c r="A236" s="209" t="s">
        <v>109</v>
      </c>
      <c r="B236" s="401">
        <v>42635</v>
      </c>
      <c r="C236" s="281"/>
      <c r="D236" s="16"/>
      <c r="E236" s="19"/>
      <c r="F236" s="18">
        <v>0.38400000000000001</v>
      </c>
      <c r="G236" s="175">
        <v>0.25</v>
      </c>
      <c r="H236" s="107">
        <v>0.96</v>
      </c>
      <c r="I236" s="29">
        <v>0.41</v>
      </c>
      <c r="J236" s="19">
        <f t="shared" si="9"/>
        <v>0.42708333333333331</v>
      </c>
    </row>
    <row r="237" spans="1:20" x14ac:dyDescent="0.2">
      <c r="A237" s="209" t="s">
        <v>109</v>
      </c>
      <c r="B237" s="401">
        <v>42682</v>
      </c>
      <c r="C237" s="281"/>
      <c r="D237" s="16"/>
      <c r="E237" s="19"/>
      <c r="F237" s="18"/>
      <c r="G237" s="163"/>
      <c r="H237" s="107"/>
      <c r="I237" s="29"/>
      <c r="J237" s="19"/>
    </row>
    <row r="238" spans="1:20" x14ac:dyDescent="0.2">
      <c r="A238" s="209" t="s">
        <v>109</v>
      </c>
      <c r="B238" s="401">
        <v>42864</v>
      </c>
      <c r="C238" s="208">
        <v>8.3699999999999992</v>
      </c>
      <c r="D238" s="3">
        <v>9.5399999999999991</v>
      </c>
      <c r="E238" s="3">
        <v>9.3000000000000007</v>
      </c>
      <c r="F238" s="3">
        <v>0.58099999999999996</v>
      </c>
      <c r="G238" s="175">
        <v>0.379</v>
      </c>
      <c r="H238" s="337">
        <v>0.28999999999999998</v>
      </c>
      <c r="I238" s="338">
        <v>0.93</v>
      </c>
      <c r="J238" s="19">
        <f t="shared" si="9"/>
        <v>3.2068965517241383</v>
      </c>
    </row>
    <row r="239" spans="1:20" x14ac:dyDescent="0.2">
      <c r="A239" s="209" t="s">
        <v>109</v>
      </c>
      <c r="B239" s="478">
        <v>42899</v>
      </c>
      <c r="C239" s="339">
        <v>8.4700000000000006</v>
      </c>
      <c r="D239" s="3">
        <v>7.91</v>
      </c>
      <c r="E239" s="19">
        <v>17.399999999999999</v>
      </c>
      <c r="F239" s="3">
        <v>0.64400000000000002</v>
      </c>
      <c r="G239" s="18">
        <v>0.42</v>
      </c>
      <c r="H239" s="107">
        <v>0.03</v>
      </c>
      <c r="I239" s="29">
        <v>0.79</v>
      </c>
      <c r="J239" s="19">
        <f t="shared" si="9"/>
        <v>26.333333333333336</v>
      </c>
    </row>
    <row r="240" spans="1:20" x14ac:dyDescent="0.2">
      <c r="A240" s="209" t="s">
        <v>109</v>
      </c>
      <c r="B240" s="401">
        <v>42913</v>
      </c>
      <c r="C240" s="339">
        <v>8.66</v>
      </c>
      <c r="D240" s="16">
        <v>8</v>
      </c>
      <c r="E240" s="19">
        <v>19</v>
      </c>
      <c r="F240" s="18">
        <v>0.42</v>
      </c>
      <c r="G240" s="18">
        <v>0.27400000000000002</v>
      </c>
      <c r="H240" s="107">
        <v>0.06</v>
      </c>
      <c r="I240" s="29">
        <v>0.74</v>
      </c>
      <c r="J240" s="19">
        <f t="shared" si="9"/>
        <v>12.333333333333334</v>
      </c>
    </row>
    <row r="241" spans="1:19" x14ac:dyDescent="0.2">
      <c r="A241" s="209" t="s">
        <v>109</v>
      </c>
      <c r="B241" s="401">
        <v>42926</v>
      </c>
      <c r="C241" s="339">
        <v>8.64</v>
      </c>
      <c r="D241" s="16">
        <v>9.02</v>
      </c>
      <c r="E241" s="19">
        <v>22.1</v>
      </c>
      <c r="F241" s="18">
        <v>0.438</v>
      </c>
      <c r="G241" s="18">
        <v>0.28999999999999998</v>
      </c>
      <c r="H241" s="107">
        <v>0.02</v>
      </c>
      <c r="I241" s="29">
        <v>1.38</v>
      </c>
      <c r="J241" s="19">
        <f t="shared" si="9"/>
        <v>69</v>
      </c>
    </row>
    <row r="242" spans="1:19" x14ac:dyDescent="0.2">
      <c r="A242" s="209" t="s">
        <v>109</v>
      </c>
      <c r="B242" s="401">
        <v>42941</v>
      </c>
      <c r="C242" s="339">
        <v>8.33</v>
      </c>
      <c r="D242" s="77">
        <v>11.15</v>
      </c>
      <c r="E242" s="359">
        <v>19.8</v>
      </c>
      <c r="F242" s="175">
        <v>0.42099999999999999</v>
      </c>
      <c r="G242" s="175">
        <v>0.27600000000000002</v>
      </c>
      <c r="H242" s="107">
        <v>0.03</v>
      </c>
      <c r="I242" s="29">
        <v>0.03</v>
      </c>
      <c r="J242" s="19">
        <f t="shared" si="9"/>
        <v>1</v>
      </c>
    </row>
    <row r="243" spans="1:19" x14ac:dyDescent="0.2">
      <c r="A243" s="209" t="s">
        <v>109</v>
      </c>
      <c r="B243" s="401">
        <v>42948</v>
      </c>
      <c r="C243" s="208">
        <v>8.31</v>
      </c>
      <c r="D243" s="3">
        <v>8.49</v>
      </c>
      <c r="E243" s="19">
        <v>17.100000000000001</v>
      </c>
      <c r="F243" s="18">
        <v>0.74</v>
      </c>
      <c r="G243" s="3">
        <v>0.48099999999999998</v>
      </c>
      <c r="H243" s="107">
        <v>0.04</v>
      </c>
      <c r="I243" s="29">
        <v>0.74</v>
      </c>
      <c r="J243" s="19">
        <f t="shared" si="9"/>
        <v>18.5</v>
      </c>
    </row>
    <row r="244" spans="1:19" x14ac:dyDescent="0.2">
      <c r="A244" s="209" t="s">
        <v>109</v>
      </c>
      <c r="B244" s="401">
        <v>42961</v>
      </c>
      <c r="C244" s="208">
        <v>8.2799999999999994</v>
      </c>
      <c r="D244" s="3">
        <v>8.84</v>
      </c>
      <c r="E244" s="19">
        <v>18.7</v>
      </c>
      <c r="F244" s="3">
        <v>0.56399999999999995</v>
      </c>
      <c r="G244" s="20">
        <v>0.36599999999999999</v>
      </c>
      <c r="H244" s="107">
        <v>0.01</v>
      </c>
      <c r="I244" s="29">
        <v>0.43</v>
      </c>
      <c r="J244" s="19">
        <f t="shared" si="9"/>
        <v>43</v>
      </c>
      <c r="L244" s="3"/>
      <c r="M244" s="409"/>
      <c r="N244" s="409"/>
      <c r="O244" s="409"/>
      <c r="P244" s="409"/>
      <c r="Q244" s="409"/>
      <c r="R244" s="409"/>
      <c r="S244" s="409"/>
    </row>
    <row r="245" spans="1:19" x14ac:dyDescent="0.2">
      <c r="A245" s="209" t="s">
        <v>109</v>
      </c>
      <c r="B245" s="401">
        <v>42976</v>
      </c>
      <c r="C245" s="208">
        <v>8.6300000000000008</v>
      </c>
      <c r="D245" s="3">
        <v>9.26</v>
      </c>
      <c r="E245" s="19">
        <v>22</v>
      </c>
      <c r="F245" s="3">
        <v>0.505</v>
      </c>
      <c r="G245" s="20">
        <v>0.32500000000000001</v>
      </c>
      <c r="H245" s="107">
        <v>0.17</v>
      </c>
      <c r="I245" s="29">
        <v>0.62</v>
      </c>
      <c r="J245" s="19">
        <f t="shared" si="9"/>
        <v>3.6470588235294117</v>
      </c>
      <c r="K245" s="520"/>
    </row>
    <row r="246" spans="1:19" x14ac:dyDescent="0.2">
      <c r="A246" s="209" t="s">
        <v>109</v>
      </c>
      <c r="B246" s="401">
        <v>42999</v>
      </c>
      <c r="C246" s="208">
        <v>8.85</v>
      </c>
      <c r="D246" s="3">
        <v>7.07</v>
      </c>
      <c r="E246" s="19">
        <v>21.9</v>
      </c>
      <c r="F246" s="18">
        <v>0.499</v>
      </c>
      <c r="G246" s="175">
        <v>0.33200000000000002</v>
      </c>
      <c r="H246" s="107">
        <v>7.0000000000000007E-2</v>
      </c>
      <c r="I246" s="29">
        <v>0.52</v>
      </c>
      <c r="J246" s="19">
        <f t="shared" si="9"/>
        <v>7.4285714285714279</v>
      </c>
    </row>
    <row r="247" spans="1:19" x14ac:dyDescent="0.2">
      <c r="A247" s="209" t="s">
        <v>109</v>
      </c>
      <c r="B247" s="401">
        <v>43012</v>
      </c>
      <c r="C247" s="208">
        <v>8.48</v>
      </c>
      <c r="D247" s="3">
        <v>12.7</v>
      </c>
      <c r="E247" s="19">
        <v>18</v>
      </c>
      <c r="F247" s="18">
        <v>0.503</v>
      </c>
      <c r="G247" s="175">
        <v>0.32600000000000001</v>
      </c>
      <c r="H247" s="107">
        <v>0.06</v>
      </c>
      <c r="I247" s="29">
        <v>1.04</v>
      </c>
      <c r="J247" s="19">
        <f t="shared" si="9"/>
        <v>17.333333333333336</v>
      </c>
    </row>
    <row r="248" spans="1:19" x14ac:dyDescent="0.2">
      <c r="A248" s="209" t="s">
        <v>109</v>
      </c>
      <c r="B248" s="401">
        <v>43038</v>
      </c>
      <c r="C248" s="208">
        <v>8.52</v>
      </c>
      <c r="D248" s="3">
        <v>11.26</v>
      </c>
      <c r="E248" s="19">
        <v>11.6</v>
      </c>
      <c r="F248" s="18">
        <v>0.46899999999999997</v>
      </c>
      <c r="G248" s="175">
        <v>0.312</v>
      </c>
      <c r="H248" s="107">
        <v>7.0000000000000007E-2</v>
      </c>
      <c r="I248" s="29">
        <v>0.21</v>
      </c>
      <c r="J248" s="19">
        <f t="shared" si="9"/>
        <v>2.9999999999999996</v>
      </c>
    </row>
    <row r="249" spans="1:19" x14ac:dyDescent="0.2">
      <c r="A249" s="209" t="s">
        <v>109</v>
      </c>
      <c r="B249" s="401">
        <v>43061</v>
      </c>
      <c r="C249" s="208">
        <v>7.57</v>
      </c>
      <c r="D249" s="3">
        <v>8.42</v>
      </c>
      <c r="E249" s="19">
        <v>4.9000000000000004</v>
      </c>
      <c r="F249" s="18">
        <v>0.68200000000000005</v>
      </c>
      <c r="G249" s="175">
        <v>0.44500000000000001</v>
      </c>
      <c r="H249" s="107">
        <v>0.1</v>
      </c>
      <c r="I249" s="29">
        <v>0.93</v>
      </c>
      <c r="J249" s="19">
        <f t="shared" si="9"/>
        <v>9.3000000000000007</v>
      </c>
    </row>
    <row r="250" spans="1:19" x14ac:dyDescent="0.2">
      <c r="A250" s="209" t="s">
        <v>109</v>
      </c>
      <c r="B250" s="401">
        <v>43271</v>
      </c>
      <c r="C250" s="208">
        <v>8.3800000000000008</v>
      </c>
      <c r="D250" s="3">
        <v>9.14</v>
      </c>
      <c r="E250" s="19">
        <v>22.5</v>
      </c>
      <c r="F250" s="18">
        <v>0.54349999999999998</v>
      </c>
      <c r="G250" s="175">
        <v>0.35399999999999998</v>
      </c>
      <c r="H250" s="107">
        <v>0.4</v>
      </c>
      <c r="I250" s="29">
        <v>2.11</v>
      </c>
      <c r="J250" s="19">
        <f t="shared" si="9"/>
        <v>5.2749999999999995</v>
      </c>
    </row>
    <row r="251" spans="1:19" x14ac:dyDescent="0.2">
      <c r="A251" s="209" t="s">
        <v>109</v>
      </c>
      <c r="B251" s="401">
        <v>43292</v>
      </c>
      <c r="C251" s="281">
        <v>8.49</v>
      </c>
      <c r="D251" s="16">
        <v>9.23</v>
      </c>
      <c r="E251" s="19">
        <v>26.2</v>
      </c>
      <c r="F251" s="18">
        <v>0.48770000000000002</v>
      </c>
      <c r="G251" s="175">
        <v>0.317</v>
      </c>
      <c r="H251" s="107">
        <v>0.02</v>
      </c>
      <c r="I251" s="29">
        <v>0.41</v>
      </c>
      <c r="J251" s="19">
        <f t="shared" si="9"/>
        <v>20.5</v>
      </c>
    </row>
    <row r="252" spans="1:19" x14ac:dyDescent="0.2">
      <c r="A252" s="209" t="s">
        <v>109</v>
      </c>
      <c r="B252" s="401">
        <v>43306</v>
      </c>
      <c r="C252" s="281">
        <v>8.56</v>
      </c>
      <c r="D252" s="16">
        <v>14.26</v>
      </c>
      <c r="E252" s="19">
        <v>26.1</v>
      </c>
      <c r="F252" s="18">
        <v>0.48899999999999999</v>
      </c>
      <c r="G252" s="175">
        <v>0.318</v>
      </c>
      <c r="H252" s="107">
        <v>0.33</v>
      </c>
      <c r="I252" s="29">
        <v>1.85</v>
      </c>
      <c r="J252" s="19">
        <f t="shared" si="9"/>
        <v>5.6060606060606064</v>
      </c>
    </row>
    <row r="253" spans="1:19" x14ac:dyDescent="0.2">
      <c r="A253" s="209" t="s">
        <v>109</v>
      </c>
      <c r="B253" s="401">
        <v>43320</v>
      </c>
      <c r="C253" s="208">
        <v>8.51</v>
      </c>
      <c r="D253" s="3">
        <v>8.84</v>
      </c>
      <c r="E253" s="19">
        <v>25.8</v>
      </c>
      <c r="F253" s="3">
        <v>0.42599999999999999</v>
      </c>
      <c r="G253" s="20">
        <v>0.27700000000000002</v>
      </c>
      <c r="H253" s="107">
        <v>0.03</v>
      </c>
      <c r="I253" s="29">
        <v>0.3</v>
      </c>
      <c r="J253" s="19">
        <f t="shared" si="9"/>
        <v>10</v>
      </c>
    </row>
    <row r="254" spans="1:19" x14ac:dyDescent="0.2">
      <c r="A254" s="209" t="s">
        <v>109</v>
      </c>
      <c r="B254" s="401">
        <v>43332</v>
      </c>
      <c r="C254" s="208">
        <v>8.27</v>
      </c>
      <c r="D254" s="3">
        <v>6.43</v>
      </c>
      <c r="E254" s="19">
        <v>23.5</v>
      </c>
      <c r="F254" s="3">
        <v>0.59199999999999997</v>
      </c>
      <c r="G254" s="20">
        <v>0.38400000000000001</v>
      </c>
      <c r="H254" s="107">
        <v>0.01</v>
      </c>
      <c r="I254" s="29">
        <v>2.42</v>
      </c>
      <c r="J254" s="19">
        <f t="shared" si="9"/>
        <v>242</v>
      </c>
    </row>
    <row r="255" spans="1:19" x14ac:dyDescent="0.2">
      <c r="A255" s="209" t="s">
        <v>109</v>
      </c>
      <c r="B255" s="401">
        <v>43348</v>
      </c>
      <c r="C255" s="414">
        <v>8.5</v>
      </c>
      <c r="D255" s="520">
        <v>9.67</v>
      </c>
      <c r="E255" s="212">
        <v>25.9</v>
      </c>
      <c r="F255" s="520">
        <v>0.434</v>
      </c>
      <c r="G255" s="520">
        <v>0.28199999999999997</v>
      </c>
      <c r="H255" s="107">
        <v>0.03</v>
      </c>
      <c r="I255" s="29">
        <v>0.26</v>
      </c>
      <c r="J255" s="19">
        <f t="shared" si="9"/>
        <v>8.6666666666666679</v>
      </c>
    </row>
    <row r="256" spans="1:19" x14ac:dyDescent="0.2">
      <c r="A256" s="209" t="s">
        <v>109</v>
      </c>
      <c r="B256" s="401">
        <v>43361</v>
      </c>
      <c r="C256" s="55">
        <v>8.42</v>
      </c>
      <c r="D256" s="520">
        <v>9.49</v>
      </c>
      <c r="E256" s="212">
        <v>22.5</v>
      </c>
      <c r="F256" s="520">
        <v>0.46400000000000002</v>
      </c>
      <c r="G256" s="520">
        <v>0.30199999999999999</v>
      </c>
      <c r="H256" s="107">
        <v>0.06</v>
      </c>
      <c r="I256" s="29">
        <v>0.62</v>
      </c>
      <c r="J256" s="19">
        <f t="shared" si="9"/>
        <v>10.333333333333334</v>
      </c>
    </row>
    <row r="257" spans="1:11" x14ac:dyDescent="0.2">
      <c r="A257" s="209" t="s">
        <v>109</v>
      </c>
      <c r="B257" s="401">
        <v>43384</v>
      </c>
      <c r="C257" s="208">
        <v>8.17</v>
      </c>
      <c r="D257" s="3">
        <v>9.3800000000000008</v>
      </c>
      <c r="E257" s="3">
        <v>18</v>
      </c>
      <c r="F257" s="3">
        <v>0.51500000000000001</v>
      </c>
      <c r="G257" s="20">
        <v>0.33100000000000002</v>
      </c>
      <c r="H257" s="337">
        <v>0.26</v>
      </c>
      <c r="I257" s="338">
        <v>0.73</v>
      </c>
      <c r="J257" s="19">
        <f t="shared" si="9"/>
        <v>2.8076923076923075</v>
      </c>
    </row>
    <row r="258" spans="1:11" x14ac:dyDescent="0.2">
      <c r="A258" s="209" t="s">
        <v>109</v>
      </c>
      <c r="B258" s="491">
        <v>43438</v>
      </c>
      <c r="C258" s="208">
        <v>7.64</v>
      </c>
      <c r="D258" s="3">
        <v>10.63</v>
      </c>
      <c r="E258" s="3">
        <v>2.9</v>
      </c>
      <c r="F258" s="3">
        <v>0.47</v>
      </c>
      <c r="G258" s="20">
        <v>0.30499999999999999</v>
      </c>
      <c r="H258" s="337">
        <v>0.3</v>
      </c>
      <c r="I258" s="338">
        <v>0.25</v>
      </c>
      <c r="J258" s="19">
        <f t="shared" si="9"/>
        <v>0.83333333333333337</v>
      </c>
    </row>
    <row r="259" spans="1:11" x14ac:dyDescent="0.2">
      <c r="A259" s="208" t="s">
        <v>109</v>
      </c>
      <c r="B259" s="491">
        <v>43601</v>
      </c>
      <c r="C259" s="208">
        <v>7.92</v>
      </c>
      <c r="D259" s="3">
        <v>10.220000000000001</v>
      </c>
      <c r="E259" s="3">
        <v>12</v>
      </c>
      <c r="F259" s="3">
        <v>0.45300000000000001</v>
      </c>
      <c r="G259" s="20">
        <v>0.29499999999999998</v>
      </c>
      <c r="H259" s="337">
        <v>0.12</v>
      </c>
      <c r="I259" s="338">
        <v>0.22</v>
      </c>
      <c r="J259" s="19">
        <f t="shared" si="9"/>
        <v>1.8333333333333335</v>
      </c>
    </row>
    <row r="260" spans="1:11" x14ac:dyDescent="0.2">
      <c r="A260" s="208" t="s">
        <v>109</v>
      </c>
      <c r="B260" s="491">
        <v>43621</v>
      </c>
      <c r="C260" s="208">
        <v>8.15</v>
      </c>
      <c r="D260" s="3">
        <v>10.38</v>
      </c>
      <c r="E260" s="3">
        <v>13.7</v>
      </c>
      <c r="F260" s="3">
        <v>0.51</v>
      </c>
      <c r="G260" s="20">
        <v>0.34</v>
      </c>
      <c r="H260" s="337">
        <v>0.08</v>
      </c>
      <c r="I260" s="338">
        <v>0.3</v>
      </c>
      <c r="J260" s="19">
        <f t="shared" si="9"/>
        <v>3.75</v>
      </c>
    </row>
    <row r="261" spans="1:11" x14ac:dyDescent="0.2">
      <c r="A261" s="208" t="s">
        <v>109</v>
      </c>
      <c r="B261" s="491">
        <v>43642</v>
      </c>
      <c r="C261" s="208">
        <v>8.48</v>
      </c>
      <c r="D261" s="3">
        <v>10.25</v>
      </c>
      <c r="E261" s="3">
        <v>20.5</v>
      </c>
      <c r="F261" s="3">
        <v>0.53600000000000003</v>
      </c>
      <c r="G261" s="20">
        <v>0.35399999999999998</v>
      </c>
      <c r="H261" s="337">
        <v>0.89</v>
      </c>
      <c r="I261" s="338">
        <v>0.27</v>
      </c>
      <c r="J261" s="19">
        <f t="shared" si="9"/>
        <v>0.30337078651685395</v>
      </c>
    </row>
    <row r="262" spans="1:11" x14ac:dyDescent="0.2">
      <c r="A262" s="208" t="s">
        <v>109</v>
      </c>
      <c r="B262" s="297">
        <v>43655</v>
      </c>
      <c r="C262" s="208">
        <v>8.64</v>
      </c>
      <c r="D262" s="3">
        <v>9.15</v>
      </c>
      <c r="E262" s="3">
        <v>17</v>
      </c>
      <c r="F262" s="3">
        <v>0.67600000000000005</v>
      </c>
      <c r="G262" s="20">
        <v>0.44</v>
      </c>
      <c r="H262" s="337">
        <v>0.09</v>
      </c>
      <c r="I262" s="338">
        <v>1.06</v>
      </c>
      <c r="J262" s="19">
        <f t="shared" si="9"/>
        <v>11.777777777777779</v>
      </c>
    </row>
    <row r="263" spans="1:11" x14ac:dyDescent="0.2">
      <c r="A263" s="208" t="s">
        <v>109</v>
      </c>
      <c r="B263" s="297">
        <v>43670</v>
      </c>
      <c r="C263" s="208">
        <v>8.66</v>
      </c>
      <c r="D263" s="3">
        <v>8.99</v>
      </c>
      <c r="E263" s="3">
        <v>24.7</v>
      </c>
      <c r="F263" s="3">
        <v>0.52</v>
      </c>
      <c r="G263" s="20">
        <v>0.33600000000000002</v>
      </c>
      <c r="H263" s="337">
        <v>0</v>
      </c>
      <c r="I263" s="338">
        <v>0.27</v>
      </c>
      <c r="J263" s="211">
        <v>0.27</v>
      </c>
      <c r="K263" s="242" t="s">
        <v>362</v>
      </c>
    </row>
    <row r="264" spans="1:11" x14ac:dyDescent="0.2">
      <c r="A264" s="208" t="s">
        <v>109</v>
      </c>
      <c r="B264" s="305">
        <v>43683</v>
      </c>
      <c r="C264" s="208">
        <v>8.1199999999999992</v>
      </c>
      <c r="D264" s="3">
        <v>9.8000000000000007</v>
      </c>
      <c r="E264" s="3">
        <v>16.899999999999999</v>
      </c>
      <c r="F264" s="3">
        <v>0.65100000000000002</v>
      </c>
      <c r="G264" s="20">
        <v>0.42499999999999999</v>
      </c>
      <c r="H264" s="337">
        <v>0.62</v>
      </c>
      <c r="I264" s="338">
        <v>1.21</v>
      </c>
      <c r="J264" s="19">
        <f t="shared" si="9"/>
        <v>1.9516129032258065</v>
      </c>
    </row>
    <row r="386" spans="3:3" x14ac:dyDescent="0.2">
      <c r="C386" s="55"/>
    </row>
  </sheetData>
  <sortState ref="A2:AF373">
    <sortCondition ref="A2:A373"/>
  </sortState>
  <pageMargins left="0.75" right="0.75" top="1" bottom="1" header="0.5" footer="0.5"/>
  <pageSetup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C6C1"/>
  </sheetPr>
  <dimension ref="A1:AH334"/>
  <sheetViews>
    <sheetView tabSelected="1" topLeftCell="A11" zoomScale="80" zoomScaleNormal="80" workbookViewId="0">
      <selection activeCell="H96" sqref="H96"/>
    </sheetView>
  </sheetViews>
  <sheetFormatPr baseColWidth="10" defaultColWidth="10.83203125" defaultRowHeight="16" x14ac:dyDescent="0.2"/>
  <cols>
    <col min="1" max="1" width="10.83203125" style="244" customWidth="1"/>
    <col min="2" max="2" width="10.83203125" style="460" customWidth="1"/>
    <col min="3" max="3" width="10.83203125" style="244" customWidth="1"/>
    <col min="4" max="8" width="10.83203125" style="244"/>
    <col min="9" max="9" width="11.6640625" style="244" customWidth="1"/>
    <col min="10" max="10" width="10.83203125" style="244"/>
    <col min="11" max="11" width="11.33203125" style="244" bestFit="1" customWidth="1"/>
    <col min="12" max="17" width="10.83203125" style="244"/>
    <col min="18" max="18" width="12.1640625" style="244" customWidth="1"/>
    <col min="19" max="23" width="10.83203125" style="244"/>
    <col min="24" max="24" width="33.1640625" style="244" bestFit="1" customWidth="1"/>
    <col min="25" max="29" width="10.83203125" style="244"/>
    <col min="32" max="32" width="8.1640625" style="244" bestFit="1" customWidth="1"/>
    <col min="33" max="16384" width="10.83203125" style="244"/>
  </cols>
  <sheetData>
    <row r="1" spans="1:34" ht="34" customHeight="1" x14ac:dyDescent="0.2">
      <c r="A1" s="520"/>
      <c r="B1" s="527" t="s">
        <v>89</v>
      </c>
      <c r="C1" s="527"/>
      <c r="D1" s="527"/>
      <c r="E1" s="527"/>
      <c r="F1" s="527"/>
      <c r="G1" s="527"/>
      <c r="H1" s="527"/>
      <c r="I1" s="527"/>
      <c r="J1" s="528" t="s">
        <v>363</v>
      </c>
      <c r="K1" s="528"/>
      <c r="L1" s="528"/>
      <c r="M1" s="528"/>
      <c r="N1" s="528"/>
      <c r="O1" s="528"/>
      <c r="P1" s="528"/>
      <c r="Q1" s="528"/>
      <c r="R1" s="247"/>
      <c r="S1" s="247"/>
      <c r="T1" s="520"/>
      <c r="U1" s="520"/>
      <c r="V1" s="520"/>
      <c r="W1" s="520"/>
      <c r="X1" s="520"/>
      <c r="Y1" s="55"/>
      <c r="Z1" s="520"/>
      <c r="AA1" s="520"/>
      <c r="AB1" s="520"/>
      <c r="AC1" s="520"/>
      <c r="AD1" s="520"/>
      <c r="AE1" s="520"/>
      <c r="AF1" s="520"/>
      <c r="AG1" s="520"/>
      <c r="AH1" s="520"/>
    </row>
    <row r="2" spans="1:34" ht="48" x14ac:dyDescent="0.2">
      <c r="A2" s="520"/>
      <c r="B2" s="57" t="s">
        <v>364</v>
      </c>
      <c r="C2" s="59" t="s">
        <v>365</v>
      </c>
      <c r="D2" s="59" t="s">
        <v>366</v>
      </c>
      <c r="E2" s="59" t="s">
        <v>367</v>
      </c>
      <c r="F2" s="57" t="s">
        <v>368</v>
      </c>
      <c r="G2" s="57" t="s">
        <v>369</v>
      </c>
      <c r="H2" s="245" t="s">
        <v>370</v>
      </c>
      <c r="I2" s="59" t="s">
        <v>371</v>
      </c>
      <c r="J2" s="59" t="s">
        <v>372</v>
      </c>
      <c r="K2" s="59" t="s">
        <v>373</v>
      </c>
      <c r="L2" s="59" t="s">
        <v>374</v>
      </c>
      <c r="M2" s="59" t="s">
        <v>375</v>
      </c>
      <c r="N2" s="57" t="s">
        <v>376</v>
      </c>
      <c r="O2" s="57" t="s">
        <v>377</v>
      </c>
      <c r="P2" s="245" t="s">
        <v>378</v>
      </c>
      <c r="Q2" s="59" t="s">
        <v>379</v>
      </c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/>
      <c r="AG2"/>
      <c r="AH2" s="520"/>
    </row>
    <row r="3" spans="1:34" x14ac:dyDescent="0.2">
      <c r="A3" s="303">
        <v>42194</v>
      </c>
      <c r="B3" s="484">
        <v>0.13</v>
      </c>
      <c r="C3" s="301">
        <v>0</v>
      </c>
      <c r="D3" s="301">
        <v>0</v>
      </c>
      <c r="E3" s="301">
        <v>1.82</v>
      </c>
      <c r="F3" s="301">
        <v>0</v>
      </c>
      <c r="G3" s="301"/>
      <c r="H3" s="301">
        <v>0.02</v>
      </c>
      <c r="I3" s="301">
        <v>0</v>
      </c>
      <c r="J3" s="77">
        <v>1.86</v>
      </c>
      <c r="K3" s="302">
        <v>0.67</v>
      </c>
      <c r="L3" s="302">
        <v>0.63</v>
      </c>
      <c r="M3" s="77">
        <f>(26+157.15)/2</f>
        <v>91.575000000000003</v>
      </c>
      <c r="N3" s="302">
        <v>0.85</v>
      </c>
      <c r="O3" s="302"/>
      <c r="P3" s="302">
        <v>0.79</v>
      </c>
      <c r="Q3" s="302">
        <v>0.62</v>
      </c>
      <c r="R3" s="520"/>
      <c r="S3" s="249" t="s">
        <v>380</v>
      </c>
      <c r="T3" s="248"/>
      <c r="U3" s="248"/>
      <c r="V3" s="520"/>
      <c r="W3" s="208"/>
      <c r="X3" s="208"/>
      <c r="Y3" s="208"/>
      <c r="Z3" s="208"/>
      <c r="AA3" s="208"/>
      <c r="AB3" s="208"/>
      <c r="AC3" s="208"/>
      <c r="AF3"/>
      <c r="AG3"/>
      <c r="AH3" s="520"/>
    </row>
    <row r="4" spans="1:34" x14ac:dyDescent="0.2">
      <c r="A4" s="303">
        <v>42207</v>
      </c>
      <c r="B4" s="272">
        <v>0.36</v>
      </c>
      <c r="C4" s="77">
        <v>0.01</v>
      </c>
      <c r="D4" s="77">
        <v>0.01</v>
      </c>
      <c r="E4" s="77">
        <v>0.02</v>
      </c>
      <c r="F4" s="77">
        <v>0.04</v>
      </c>
      <c r="G4" s="77"/>
      <c r="H4" s="77">
        <v>0</v>
      </c>
      <c r="I4" s="77">
        <v>0</v>
      </c>
      <c r="J4" s="20">
        <v>1.07</v>
      </c>
      <c r="K4" s="20">
        <v>0.28999999999999998</v>
      </c>
      <c r="L4" s="20">
        <v>0.35</v>
      </c>
      <c r="M4" s="77">
        <v>1.24</v>
      </c>
      <c r="N4" s="77">
        <v>2.56</v>
      </c>
      <c r="O4" s="77"/>
      <c r="P4" s="20">
        <v>0.27</v>
      </c>
      <c r="Q4" s="77">
        <v>0.48</v>
      </c>
      <c r="R4" s="520"/>
      <c r="S4" s="520"/>
      <c r="T4" s="520"/>
      <c r="U4" s="520"/>
      <c r="V4" s="520"/>
      <c r="W4" s="208"/>
      <c r="X4" s="208"/>
      <c r="Y4" s="208"/>
      <c r="Z4" s="208"/>
      <c r="AA4" s="208"/>
      <c r="AB4" s="208"/>
      <c r="AC4" s="208"/>
      <c r="AF4"/>
      <c r="AG4"/>
      <c r="AH4" s="520"/>
    </row>
    <row r="5" spans="1:34" x14ac:dyDescent="0.2">
      <c r="A5" s="303">
        <v>42276</v>
      </c>
      <c r="B5" s="272">
        <v>0.33</v>
      </c>
      <c r="C5" s="77">
        <v>0.03</v>
      </c>
      <c r="D5" s="77">
        <v>0.03</v>
      </c>
      <c r="E5" s="77">
        <v>0.28999999999999998</v>
      </c>
      <c r="F5" s="77">
        <v>1.04</v>
      </c>
      <c r="G5" s="77"/>
      <c r="H5" s="77">
        <v>0.05</v>
      </c>
      <c r="I5" s="77">
        <v>0</v>
      </c>
      <c r="J5" s="20">
        <v>1.66</v>
      </c>
      <c r="K5" s="20">
        <v>0.41</v>
      </c>
      <c r="L5" s="20">
        <v>0.35</v>
      </c>
      <c r="M5" s="77">
        <v>3.85</v>
      </c>
      <c r="N5" s="77">
        <v>6.93</v>
      </c>
      <c r="O5" s="77"/>
      <c r="P5" s="20">
        <v>0.45</v>
      </c>
      <c r="Q5" s="77">
        <v>0.67</v>
      </c>
      <c r="R5" s="520"/>
      <c r="S5" s="520"/>
      <c r="T5" s="520"/>
      <c r="U5" s="520"/>
      <c r="V5" s="520"/>
      <c r="W5" s="208"/>
      <c r="X5" s="208"/>
      <c r="Y5" s="208"/>
      <c r="Z5" s="208"/>
      <c r="AA5" s="208"/>
      <c r="AB5" s="208"/>
      <c r="AC5" s="208"/>
      <c r="AF5"/>
      <c r="AG5"/>
      <c r="AH5" s="520"/>
    </row>
    <row r="6" spans="1:34" x14ac:dyDescent="0.2">
      <c r="A6" s="303">
        <v>42635</v>
      </c>
      <c r="B6" s="272">
        <v>0.94</v>
      </c>
      <c r="C6" s="360">
        <v>1E-3</v>
      </c>
      <c r="D6" s="360">
        <v>1E-3</v>
      </c>
      <c r="E6" s="77">
        <v>0.99</v>
      </c>
      <c r="F6" s="77">
        <v>1.42</v>
      </c>
      <c r="G6" s="77"/>
      <c r="H6" s="77">
        <v>1.07</v>
      </c>
      <c r="I6" s="77">
        <v>0.96</v>
      </c>
      <c r="J6" s="77">
        <v>0.6</v>
      </c>
      <c r="K6" s="360">
        <v>1E-3</v>
      </c>
      <c r="L6" s="360">
        <v>1E-3</v>
      </c>
      <c r="M6" s="77">
        <v>0.3</v>
      </c>
      <c r="N6" s="77">
        <v>0.74</v>
      </c>
      <c r="O6" s="77"/>
      <c r="P6" s="20">
        <v>0.33</v>
      </c>
      <c r="Q6" s="77">
        <v>0.41</v>
      </c>
      <c r="R6" s="520"/>
      <c r="S6" s="520"/>
      <c r="T6" s="520"/>
      <c r="U6" s="520"/>
      <c r="V6" s="520"/>
      <c r="W6" s="208"/>
      <c r="X6" s="208"/>
      <c r="Y6" s="208"/>
      <c r="Z6" s="208"/>
      <c r="AA6" s="208"/>
      <c r="AB6" s="208"/>
      <c r="AC6" s="208"/>
      <c r="AF6"/>
      <c r="AG6"/>
      <c r="AH6" s="520"/>
    </row>
    <row r="7" spans="1:34" x14ac:dyDescent="0.2">
      <c r="A7" s="303">
        <v>42682</v>
      </c>
      <c r="B7" s="485">
        <v>1E-3</v>
      </c>
      <c r="C7" s="20">
        <v>0.32</v>
      </c>
      <c r="D7" s="360">
        <v>1E-3</v>
      </c>
      <c r="E7" s="360">
        <v>1E-3</v>
      </c>
      <c r="F7" s="360">
        <v>1E-3</v>
      </c>
      <c r="G7" s="360"/>
      <c r="H7" s="360">
        <v>1E-3</v>
      </c>
      <c r="I7" s="360">
        <v>1E-3</v>
      </c>
      <c r="J7" s="360">
        <v>1E-3</v>
      </c>
      <c r="K7" s="20">
        <v>2.54</v>
      </c>
      <c r="L7" s="360">
        <v>1E-3</v>
      </c>
      <c r="M7" s="360">
        <v>1E-3</v>
      </c>
      <c r="N7" s="360">
        <v>1E-3</v>
      </c>
      <c r="O7" s="360"/>
      <c r="P7" s="360">
        <v>1E-3</v>
      </c>
      <c r="Q7" s="360">
        <v>1E-3</v>
      </c>
      <c r="R7" s="520"/>
      <c r="S7" s="520"/>
      <c r="T7" s="520"/>
      <c r="U7" s="520"/>
      <c r="V7" s="520"/>
      <c r="W7" s="208"/>
      <c r="X7" s="402"/>
      <c r="Y7" s="402"/>
      <c r="Z7" s="208"/>
      <c r="AA7" s="208"/>
      <c r="AB7" s="208"/>
      <c r="AC7" s="208"/>
      <c r="AF7" s="520"/>
      <c r="AG7" s="520"/>
      <c r="AH7" s="520"/>
    </row>
    <row r="8" spans="1:34" x14ac:dyDescent="0.2">
      <c r="A8" s="303">
        <v>42864</v>
      </c>
      <c r="B8" s="272">
        <v>2.4300000000000002</v>
      </c>
      <c r="C8" s="20">
        <v>2.56</v>
      </c>
      <c r="D8" s="3">
        <v>2.64</v>
      </c>
      <c r="E8" s="77">
        <v>2.46</v>
      </c>
      <c r="F8" s="77">
        <v>2.2799999999999998</v>
      </c>
      <c r="G8" s="77"/>
      <c r="H8" s="16">
        <v>2.52</v>
      </c>
      <c r="I8" s="77">
        <v>0.28999999999999998</v>
      </c>
      <c r="J8" s="77">
        <v>3.16</v>
      </c>
      <c r="K8" s="77">
        <v>2.17</v>
      </c>
      <c r="L8" s="77">
        <v>2.57</v>
      </c>
      <c r="M8" s="77">
        <v>1.19</v>
      </c>
      <c r="N8" s="77">
        <v>1.23</v>
      </c>
      <c r="O8" s="77"/>
      <c r="P8" s="77">
        <v>1.53</v>
      </c>
      <c r="Q8" s="77">
        <v>0.93</v>
      </c>
      <c r="R8" s="520"/>
      <c r="S8" s="520"/>
      <c r="T8" s="520"/>
      <c r="U8" s="520"/>
      <c r="V8" s="520"/>
      <c r="W8" s="208"/>
      <c r="X8" s="402"/>
      <c r="Y8" s="402"/>
      <c r="Z8" s="208"/>
      <c r="AA8" s="208"/>
      <c r="AB8" s="208"/>
      <c r="AC8" s="208"/>
      <c r="AF8" s="520"/>
      <c r="AG8" s="520"/>
      <c r="AH8" s="520"/>
    </row>
    <row r="9" spans="1:34" x14ac:dyDescent="0.2">
      <c r="A9" s="309">
        <v>42899</v>
      </c>
      <c r="B9" s="51">
        <v>0.27</v>
      </c>
      <c r="C9" s="16">
        <v>0.02</v>
      </c>
      <c r="D9" s="16">
        <v>0.02</v>
      </c>
      <c r="E9" s="16">
        <v>0.02</v>
      </c>
      <c r="F9" s="3">
        <v>1.47</v>
      </c>
      <c r="G9" s="3"/>
      <c r="H9" s="16">
        <v>0.02</v>
      </c>
      <c r="I9" s="16">
        <v>0.03</v>
      </c>
      <c r="J9" s="16">
        <v>4.5</v>
      </c>
      <c r="K9" s="16">
        <v>0.15</v>
      </c>
      <c r="L9" s="16">
        <v>0.19</v>
      </c>
      <c r="M9" s="77">
        <v>0.83</v>
      </c>
      <c r="N9" s="20">
        <v>27.37</v>
      </c>
      <c r="O9" s="20"/>
      <c r="P9" s="16">
        <v>0.19</v>
      </c>
      <c r="Q9" s="16">
        <v>0.79</v>
      </c>
      <c r="R9" s="520"/>
      <c r="S9" s="520"/>
      <c r="T9" s="520"/>
      <c r="U9" s="520"/>
      <c r="V9" s="520"/>
      <c r="W9" s="208"/>
      <c r="X9" s="402"/>
      <c r="Y9" s="208"/>
      <c r="Z9" s="208"/>
      <c r="AA9" s="208"/>
      <c r="AB9" s="208"/>
      <c r="AC9" s="208"/>
      <c r="AF9" s="520"/>
      <c r="AG9" s="520"/>
      <c r="AH9" s="520"/>
    </row>
    <row r="10" spans="1:34" x14ac:dyDescent="0.2">
      <c r="A10" s="303">
        <v>42913</v>
      </c>
      <c r="B10" s="520">
        <v>0.02</v>
      </c>
      <c r="C10" s="16">
        <v>0</v>
      </c>
      <c r="D10" s="16">
        <v>0</v>
      </c>
      <c r="E10" s="16">
        <v>0</v>
      </c>
      <c r="F10" s="16">
        <v>0</v>
      </c>
      <c r="G10" s="16"/>
      <c r="H10" s="3">
        <v>0.02</v>
      </c>
      <c r="I10" s="3">
        <v>0.06</v>
      </c>
      <c r="J10" s="3">
        <v>1.04</v>
      </c>
      <c r="K10" s="3">
        <v>0.55000000000000004</v>
      </c>
      <c r="L10" s="3">
        <v>0.43</v>
      </c>
      <c r="M10" s="3">
        <v>0.86</v>
      </c>
      <c r="N10" s="3">
        <v>0.81</v>
      </c>
      <c r="O10" s="3"/>
      <c r="P10" s="3">
        <v>0.35</v>
      </c>
      <c r="Q10" s="3">
        <v>0.74</v>
      </c>
      <c r="R10" s="520"/>
      <c r="S10" s="520"/>
      <c r="T10" s="520"/>
      <c r="U10" s="520"/>
      <c r="V10" s="520"/>
      <c r="W10" s="208"/>
      <c r="X10" s="402"/>
      <c r="Y10" s="208"/>
      <c r="Z10" s="208"/>
      <c r="AA10" s="208"/>
      <c r="AB10" s="208"/>
      <c r="AC10" s="208"/>
      <c r="AF10"/>
      <c r="AG10"/>
      <c r="AH10" s="520"/>
    </row>
    <row r="11" spans="1:34" x14ac:dyDescent="0.2">
      <c r="A11" s="303">
        <v>42926</v>
      </c>
      <c r="B11" s="51">
        <v>0.1</v>
      </c>
      <c r="C11" s="3">
        <v>7.0000000000000007E-2</v>
      </c>
      <c r="D11" s="3">
        <v>0.02</v>
      </c>
      <c r="E11" s="3">
        <v>7.0000000000000007E-2</v>
      </c>
      <c r="F11" s="3">
        <v>0.16</v>
      </c>
      <c r="G11" s="3"/>
      <c r="H11" s="3">
        <v>0.03</v>
      </c>
      <c r="I11" s="3">
        <v>0.02</v>
      </c>
      <c r="J11" s="3">
        <v>1.51</v>
      </c>
      <c r="K11" s="3">
        <v>1.33</v>
      </c>
      <c r="L11" s="3">
        <v>0.79</v>
      </c>
      <c r="M11" s="3">
        <v>1.51</v>
      </c>
      <c r="N11" s="3">
        <v>2.31</v>
      </c>
      <c r="O11" s="3"/>
      <c r="P11" s="3">
        <v>1.27</v>
      </c>
      <c r="Q11" s="3">
        <v>1.38</v>
      </c>
      <c r="R11" s="520"/>
      <c r="S11" s="520"/>
      <c r="T11" s="520"/>
      <c r="U11" s="520"/>
      <c r="V11" s="520"/>
      <c r="W11" s="208"/>
      <c r="X11" s="402"/>
      <c r="Y11" s="208"/>
      <c r="Z11" s="208"/>
      <c r="AA11" s="208"/>
      <c r="AB11" s="208"/>
      <c r="AC11" s="208"/>
      <c r="AF11" s="520"/>
      <c r="AG11" s="520"/>
      <c r="AH11" s="520"/>
    </row>
    <row r="12" spans="1:34" s="3" customFormat="1" x14ac:dyDescent="0.2">
      <c r="A12" s="303">
        <v>42941</v>
      </c>
      <c r="B12" s="520">
        <v>0.19</v>
      </c>
      <c r="C12" s="3">
        <v>0.05</v>
      </c>
      <c r="D12" s="3">
        <v>0.01</v>
      </c>
      <c r="E12" s="3">
        <v>0.02</v>
      </c>
      <c r="F12" s="3">
        <v>0.02</v>
      </c>
      <c r="H12" s="3">
        <v>0.03</v>
      </c>
      <c r="I12" s="3">
        <v>0.03</v>
      </c>
      <c r="J12" s="3">
        <v>1.57</v>
      </c>
      <c r="K12" s="3">
        <v>0.61</v>
      </c>
      <c r="L12" s="3">
        <v>0.47</v>
      </c>
      <c r="M12" s="16">
        <v>0.9</v>
      </c>
      <c r="N12" s="3">
        <v>1.1499999999999999</v>
      </c>
      <c r="P12" s="3">
        <v>0.49</v>
      </c>
      <c r="Q12" s="3">
        <v>0.03</v>
      </c>
      <c r="R12" s="520"/>
      <c r="S12" s="520"/>
      <c r="T12" s="520"/>
      <c r="U12" s="520"/>
      <c r="V12" s="520"/>
      <c r="W12" s="208"/>
      <c r="X12" s="402"/>
      <c r="Y12" s="208"/>
      <c r="Z12" s="208"/>
      <c r="AA12" s="208"/>
      <c r="AB12" s="208"/>
      <c r="AC12" s="208"/>
      <c r="AF12" s="520"/>
      <c r="AG12" s="520"/>
      <c r="AH12" s="520"/>
    </row>
    <row r="13" spans="1:34" s="3" customFormat="1" x14ac:dyDescent="0.2">
      <c r="A13" s="303">
        <v>42948</v>
      </c>
      <c r="B13" s="520">
        <v>7.0000000000000007E-2</v>
      </c>
      <c r="C13" s="51">
        <v>0</v>
      </c>
      <c r="D13" s="51">
        <v>0</v>
      </c>
      <c r="E13" s="520">
        <v>4.1100000000000003</v>
      </c>
      <c r="F13" s="520">
        <v>0.81</v>
      </c>
      <c r="G13" s="520"/>
      <c r="H13" s="520">
        <v>0.02</v>
      </c>
      <c r="I13" s="520">
        <v>0.04</v>
      </c>
      <c r="J13" s="520">
        <v>0.56999999999999995</v>
      </c>
      <c r="K13" s="520">
        <v>0.25</v>
      </c>
      <c r="L13" s="520">
        <v>0.46</v>
      </c>
      <c r="M13" s="520">
        <v>25.11</v>
      </c>
      <c r="N13" s="520">
        <v>5.3</v>
      </c>
      <c r="O13" s="520"/>
      <c r="P13" s="520">
        <v>0.27</v>
      </c>
      <c r="Q13" s="520">
        <v>0.74</v>
      </c>
      <c r="R13" s="520"/>
      <c r="S13" s="520"/>
      <c r="T13" s="520"/>
      <c r="U13" s="520"/>
      <c r="V13" s="520"/>
      <c r="W13" s="208"/>
      <c r="X13" s="402"/>
      <c r="Y13" s="208"/>
      <c r="Z13" s="208"/>
      <c r="AA13" s="208"/>
      <c r="AB13" s="208"/>
      <c r="AC13" s="208"/>
      <c r="AF13" s="520"/>
      <c r="AG13" s="520"/>
      <c r="AH13" s="520"/>
    </row>
    <row r="14" spans="1:34" s="3" customFormat="1" x14ac:dyDescent="0.2">
      <c r="A14" s="303">
        <v>42961</v>
      </c>
      <c r="B14" s="520">
        <v>0.06</v>
      </c>
      <c r="C14" s="3">
        <v>0.02</v>
      </c>
      <c r="D14" s="3">
        <v>0.05</v>
      </c>
      <c r="E14" s="3">
        <v>0.01</v>
      </c>
      <c r="F14" s="3">
        <v>0.05</v>
      </c>
      <c r="H14" s="3">
        <v>0.02</v>
      </c>
      <c r="I14" s="3">
        <v>0.01</v>
      </c>
      <c r="J14" s="3">
        <v>0.65</v>
      </c>
      <c r="K14" s="3">
        <v>0.25</v>
      </c>
      <c r="L14" s="3">
        <v>0.33</v>
      </c>
      <c r="M14" s="3">
        <v>1.26</v>
      </c>
      <c r="N14" s="3">
        <v>1.0900000000000001</v>
      </c>
      <c r="P14" s="3">
        <v>0.26</v>
      </c>
      <c r="Q14" s="3">
        <v>0.43</v>
      </c>
      <c r="R14" s="520"/>
      <c r="S14" s="520"/>
      <c r="T14" s="520"/>
      <c r="U14" s="520"/>
      <c r="V14" s="520"/>
      <c r="W14" s="208"/>
      <c r="X14" s="402"/>
      <c r="Y14" s="208"/>
      <c r="Z14" s="208"/>
      <c r="AA14" s="208"/>
      <c r="AB14" s="208"/>
      <c r="AC14" s="208"/>
      <c r="AH14" s="520"/>
    </row>
    <row r="15" spans="1:34" s="3" customFormat="1" x14ac:dyDescent="0.2">
      <c r="A15" s="303">
        <v>42976</v>
      </c>
      <c r="B15" s="520">
        <v>0.14000000000000001</v>
      </c>
      <c r="C15" s="520">
        <v>0.05</v>
      </c>
      <c r="D15" s="520">
        <v>0.05</v>
      </c>
      <c r="E15" s="520">
        <v>0.03</v>
      </c>
      <c r="F15" s="520">
        <v>0.57999999999999996</v>
      </c>
      <c r="G15" s="520"/>
      <c r="H15" s="520">
        <v>0.06</v>
      </c>
      <c r="I15" s="520">
        <v>0.17</v>
      </c>
      <c r="J15" s="3">
        <v>0.54</v>
      </c>
      <c r="K15" s="520">
        <v>0.22</v>
      </c>
      <c r="L15" s="51">
        <v>0.2</v>
      </c>
      <c r="M15" s="520">
        <v>0.48</v>
      </c>
      <c r="N15" s="520">
        <v>3.45</v>
      </c>
      <c r="O15" s="520"/>
      <c r="P15" s="520">
        <v>0.26</v>
      </c>
      <c r="Q15" s="520">
        <v>0.62</v>
      </c>
      <c r="R15" s="520"/>
      <c r="S15" s="520"/>
      <c r="T15" s="520"/>
      <c r="U15" s="520"/>
      <c r="V15" s="520"/>
      <c r="W15" s="208"/>
      <c r="X15" s="208"/>
      <c r="Y15" s="208"/>
      <c r="Z15" s="208"/>
      <c r="AA15" s="208"/>
      <c r="AB15" s="208"/>
      <c r="AC15" s="208"/>
      <c r="AH15" s="520"/>
    </row>
    <row r="16" spans="1:34" s="3" customFormat="1" x14ac:dyDescent="0.2">
      <c r="A16" s="303">
        <v>42999</v>
      </c>
      <c r="B16" s="520">
        <v>0.03</v>
      </c>
      <c r="C16" s="520">
        <v>0.02</v>
      </c>
      <c r="D16" s="520">
        <v>0.02</v>
      </c>
      <c r="E16" s="520">
        <v>0.55000000000000004</v>
      </c>
      <c r="F16" s="520">
        <v>1.0900000000000001</v>
      </c>
      <c r="G16" s="520"/>
      <c r="H16" s="520">
        <v>0.02</v>
      </c>
      <c r="I16" s="520">
        <v>7.0000000000000007E-2</v>
      </c>
      <c r="J16" s="520">
        <v>0.71</v>
      </c>
      <c r="K16" s="520">
        <v>0.14000000000000001</v>
      </c>
      <c r="L16" s="520">
        <v>0.12</v>
      </c>
      <c r="M16" s="520">
        <v>2.66</v>
      </c>
      <c r="N16" s="520">
        <v>8.56</v>
      </c>
      <c r="O16" s="520"/>
      <c r="P16" s="520">
        <v>0.12</v>
      </c>
      <c r="Q16" s="520">
        <v>0.52</v>
      </c>
      <c r="R16" s="520"/>
      <c r="S16" s="520"/>
      <c r="T16" s="520"/>
      <c r="U16" s="520"/>
      <c r="V16" s="520"/>
      <c r="W16" s="208"/>
      <c r="X16" s="208"/>
      <c r="Y16" s="208"/>
      <c r="Z16" s="208"/>
      <c r="AA16" s="208"/>
      <c r="AB16" s="208"/>
      <c r="AC16" s="208"/>
      <c r="AF16" s="520"/>
      <c r="AG16" s="520"/>
      <c r="AH16" s="520"/>
    </row>
    <row r="17" spans="1:34" s="3" customFormat="1" x14ac:dyDescent="0.2">
      <c r="A17" s="303">
        <v>43012</v>
      </c>
      <c r="B17" s="520">
        <v>0.02</v>
      </c>
      <c r="C17" s="3">
        <v>0.02</v>
      </c>
      <c r="D17" s="3">
        <v>0.02</v>
      </c>
      <c r="E17" s="520">
        <v>0.01</v>
      </c>
      <c r="F17" s="520">
        <v>0.08</v>
      </c>
      <c r="G17" s="520"/>
      <c r="H17" s="520">
        <v>0.04</v>
      </c>
      <c r="I17" s="3">
        <v>0.06</v>
      </c>
      <c r="J17" s="3">
        <v>0.79</v>
      </c>
      <c r="K17" s="520">
        <v>0.56000000000000005</v>
      </c>
      <c r="L17" s="520">
        <v>0.62</v>
      </c>
      <c r="M17" s="520">
        <v>0.69</v>
      </c>
      <c r="N17" s="520">
        <v>2.2799999999999998</v>
      </c>
      <c r="O17" s="520"/>
      <c r="P17" s="520">
        <v>0.74</v>
      </c>
      <c r="Q17" s="520">
        <v>1.04</v>
      </c>
      <c r="R17" s="520"/>
      <c r="S17" s="520"/>
      <c r="T17" s="520"/>
      <c r="U17" s="520"/>
      <c r="V17" s="520"/>
      <c r="W17" s="208"/>
      <c r="X17" s="208"/>
      <c r="Y17" s="208"/>
      <c r="Z17" s="208"/>
      <c r="AA17" s="208"/>
      <c r="AB17" s="208"/>
      <c r="AC17" s="208"/>
      <c r="AF17" s="520"/>
      <c r="AG17" s="520"/>
      <c r="AH17" s="520"/>
    </row>
    <row r="18" spans="1:34" s="3" customFormat="1" x14ac:dyDescent="0.2">
      <c r="A18" s="303">
        <v>43038</v>
      </c>
      <c r="B18" s="520">
        <v>0.13</v>
      </c>
      <c r="C18" s="3">
        <v>0.03</v>
      </c>
      <c r="D18" s="520">
        <v>0.04</v>
      </c>
      <c r="E18" s="520">
        <v>0.15</v>
      </c>
      <c r="F18" s="520">
        <v>0.05</v>
      </c>
      <c r="G18" s="520"/>
      <c r="H18" s="520">
        <v>0.04</v>
      </c>
      <c r="I18" s="520">
        <v>7.0000000000000007E-2</v>
      </c>
      <c r="J18" s="520">
        <v>0.28000000000000003</v>
      </c>
      <c r="K18" s="520">
        <v>0.31</v>
      </c>
      <c r="L18" s="520">
        <v>0.28000000000000003</v>
      </c>
      <c r="M18" s="520">
        <v>0.62</v>
      </c>
      <c r="N18" s="520">
        <v>1.79</v>
      </c>
      <c r="O18" s="520"/>
      <c r="P18" s="520">
        <v>0.27</v>
      </c>
      <c r="Q18" s="520">
        <v>0.21</v>
      </c>
      <c r="R18" s="520"/>
      <c r="S18" s="520"/>
      <c r="T18" s="520"/>
      <c r="U18" s="520"/>
      <c r="V18" s="520"/>
      <c r="W18" s="208"/>
      <c r="X18" s="208"/>
      <c r="Y18" s="208"/>
      <c r="Z18" s="208"/>
      <c r="AA18" s="208"/>
      <c r="AB18" s="208"/>
      <c r="AC18" s="208"/>
      <c r="AF18" s="520"/>
      <c r="AG18" s="520"/>
      <c r="AH18" s="520"/>
    </row>
    <row r="19" spans="1:34" s="3" customFormat="1" x14ac:dyDescent="0.2">
      <c r="A19" s="303">
        <v>43061</v>
      </c>
      <c r="B19" s="520">
        <v>0.16</v>
      </c>
      <c r="C19" s="3">
        <v>0.03</v>
      </c>
      <c r="D19" s="3">
        <v>0.03</v>
      </c>
      <c r="E19" s="51">
        <v>0.1</v>
      </c>
      <c r="F19" s="520">
        <v>0.01</v>
      </c>
      <c r="G19" s="520"/>
      <c r="H19" s="520">
        <v>0.01</v>
      </c>
      <c r="I19" s="51">
        <v>0.1</v>
      </c>
      <c r="J19" s="520">
        <v>1.65</v>
      </c>
      <c r="K19" s="520">
        <v>0.23</v>
      </c>
      <c r="L19" s="520">
        <v>0.24</v>
      </c>
      <c r="M19" s="520">
        <v>1.24</v>
      </c>
      <c r="N19" s="520">
        <v>1.0900000000000001</v>
      </c>
      <c r="O19" s="520"/>
      <c r="P19" s="520">
        <v>0.22</v>
      </c>
      <c r="Q19" s="520">
        <v>0.93</v>
      </c>
      <c r="R19" s="520"/>
      <c r="S19" s="520"/>
      <c r="T19" s="520"/>
      <c r="U19" s="520"/>
      <c r="V19" s="520"/>
      <c r="W19" s="208"/>
      <c r="X19" s="208"/>
      <c r="Y19" s="208"/>
      <c r="Z19" s="208"/>
      <c r="AA19" s="208"/>
      <c r="AB19" s="208"/>
      <c r="AC19" s="208"/>
      <c r="AF19" s="520"/>
      <c r="AG19" s="520"/>
      <c r="AH19" s="520"/>
    </row>
    <row r="20" spans="1:34" s="3" customFormat="1" x14ac:dyDescent="0.2">
      <c r="A20" s="303">
        <v>43271</v>
      </c>
      <c r="B20" s="520">
        <v>0.04</v>
      </c>
      <c r="C20" s="3">
        <v>0.02</v>
      </c>
      <c r="D20" s="3">
        <v>0.03</v>
      </c>
      <c r="E20" s="520">
        <v>0.12</v>
      </c>
      <c r="F20" s="520">
        <v>0.42</v>
      </c>
      <c r="G20" s="51">
        <v>0.42</v>
      </c>
      <c r="H20" s="520">
        <v>0.02</v>
      </c>
      <c r="I20" s="51">
        <v>0.4</v>
      </c>
      <c r="J20" s="520">
        <v>0.36</v>
      </c>
      <c r="K20" s="520">
        <v>0.32</v>
      </c>
      <c r="L20" s="520">
        <v>0.27</v>
      </c>
      <c r="M20" s="520">
        <v>0.81</v>
      </c>
      <c r="N20" s="520">
        <v>3.11</v>
      </c>
      <c r="O20" s="520">
        <v>3.11</v>
      </c>
      <c r="P20" s="520">
        <v>0.48</v>
      </c>
      <c r="Q20" s="520">
        <v>2.11</v>
      </c>
      <c r="R20" s="520"/>
      <c r="S20" s="520"/>
      <c r="T20" s="520"/>
      <c r="U20" s="520"/>
      <c r="V20" s="520"/>
      <c r="W20" s="208"/>
      <c r="X20" s="208"/>
      <c r="Y20" s="208"/>
      <c r="Z20" s="208"/>
      <c r="AA20" s="208"/>
      <c r="AB20" s="208"/>
      <c r="AC20" s="208"/>
      <c r="AF20" s="520"/>
      <c r="AG20" s="520"/>
      <c r="AH20" s="520"/>
    </row>
    <row r="21" spans="1:34" s="3" customFormat="1" x14ac:dyDescent="0.2">
      <c r="A21" s="303">
        <v>43292</v>
      </c>
      <c r="B21" s="520">
        <v>0.13</v>
      </c>
      <c r="C21" s="16">
        <v>0</v>
      </c>
      <c r="D21" s="3">
        <v>0.02</v>
      </c>
      <c r="E21" s="520">
        <v>0.03</v>
      </c>
      <c r="F21" s="520">
        <v>0.12</v>
      </c>
      <c r="G21" s="51">
        <v>0.42</v>
      </c>
      <c r="H21" s="520">
        <v>0.02</v>
      </c>
      <c r="I21" s="520">
        <v>0.08</v>
      </c>
      <c r="J21" s="520">
        <v>2.44</v>
      </c>
      <c r="K21" s="520">
        <v>0.56999999999999995</v>
      </c>
      <c r="L21" s="520">
        <v>0.66</v>
      </c>
      <c r="M21" s="520">
        <v>0.94</v>
      </c>
      <c r="N21" s="520">
        <v>1.99</v>
      </c>
      <c r="O21" s="520">
        <v>2.56</v>
      </c>
      <c r="P21" s="520">
        <v>0.41</v>
      </c>
      <c r="Q21" s="520">
        <v>1.39</v>
      </c>
      <c r="R21" s="520"/>
      <c r="S21" s="520"/>
      <c r="T21" s="520"/>
      <c r="U21" s="520"/>
      <c r="V21" s="520"/>
      <c r="W21" s="208"/>
      <c r="X21" s="208"/>
      <c r="Y21" s="208"/>
      <c r="Z21" s="208"/>
      <c r="AA21" s="208"/>
      <c r="AB21" s="208"/>
      <c r="AC21" s="208"/>
      <c r="AF21" s="520"/>
      <c r="AG21" s="520"/>
      <c r="AH21" s="520"/>
    </row>
    <row r="22" spans="1:34" s="3" customFormat="1" x14ac:dyDescent="0.2">
      <c r="A22" s="303">
        <v>43306</v>
      </c>
      <c r="B22" s="520">
        <v>0.18</v>
      </c>
      <c r="C22" s="3">
        <v>0.02</v>
      </c>
      <c r="D22" s="3">
        <v>0.01</v>
      </c>
      <c r="E22" s="520">
        <v>0.16</v>
      </c>
      <c r="F22" s="520">
        <v>0.26</v>
      </c>
      <c r="G22" s="51">
        <v>0.28000000000000003</v>
      </c>
      <c r="H22" s="520">
        <v>0.01</v>
      </c>
      <c r="I22" s="520">
        <v>0.33</v>
      </c>
      <c r="J22" s="520">
        <v>0.64</v>
      </c>
      <c r="K22" s="520">
        <v>0.28999999999999998</v>
      </c>
      <c r="L22" s="520">
        <v>0.26</v>
      </c>
      <c r="M22" s="520">
        <v>1.07</v>
      </c>
      <c r="N22" s="520">
        <v>1.72</v>
      </c>
      <c r="O22" s="520">
        <v>3.97</v>
      </c>
      <c r="P22" s="520">
        <v>0.35</v>
      </c>
      <c r="Q22" s="520">
        <v>1.85</v>
      </c>
      <c r="R22" s="520"/>
      <c r="S22" s="520"/>
      <c r="T22" s="520"/>
      <c r="U22" s="520"/>
      <c r="V22" s="520"/>
      <c r="W22" s="208"/>
      <c r="X22" s="208"/>
      <c r="Y22" s="208"/>
      <c r="Z22" s="208"/>
      <c r="AA22" s="208"/>
      <c r="AB22" s="208"/>
      <c r="AC22" s="208"/>
      <c r="AF22" s="520"/>
      <c r="AG22" s="520"/>
      <c r="AH22" s="520"/>
    </row>
    <row r="23" spans="1:34" s="3" customFormat="1" x14ac:dyDescent="0.2">
      <c r="A23" s="303">
        <v>43320</v>
      </c>
      <c r="B23" s="520">
        <v>0.01</v>
      </c>
      <c r="C23" s="520">
        <v>0.02</v>
      </c>
      <c r="D23" s="520">
        <v>0.02</v>
      </c>
      <c r="E23" s="520">
        <v>0.12</v>
      </c>
      <c r="F23" s="520">
        <v>0.04</v>
      </c>
      <c r="G23" s="51">
        <v>7.0000000000000007E-2</v>
      </c>
      <c r="H23" s="520">
        <v>0.03</v>
      </c>
      <c r="I23" s="520">
        <v>1.36</v>
      </c>
      <c r="J23" s="520">
        <v>0.31</v>
      </c>
      <c r="K23" s="520">
        <v>0.31</v>
      </c>
      <c r="L23" s="520">
        <v>0.28000000000000003</v>
      </c>
      <c r="M23" s="520">
        <v>1.03</v>
      </c>
      <c r="N23" s="520">
        <v>2.72</v>
      </c>
      <c r="O23" s="520">
        <v>3.02</v>
      </c>
      <c r="P23" s="520">
        <v>0.3</v>
      </c>
      <c r="Q23" s="520">
        <v>5.8</v>
      </c>
      <c r="W23" s="208"/>
      <c r="X23" s="208"/>
      <c r="Y23" s="208"/>
      <c r="Z23" s="208"/>
      <c r="AA23" s="208"/>
      <c r="AB23" s="208"/>
      <c r="AC23" s="208"/>
      <c r="AH23" s="520"/>
    </row>
    <row r="24" spans="1:34" s="3" customFormat="1" x14ac:dyDescent="0.2">
      <c r="A24" s="303">
        <v>43332</v>
      </c>
      <c r="B24" s="520">
        <v>0.22</v>
      </c>
      <c r="C24" s="77">
        <v>0</v>
      </c>
      <c r="D24" s="77">
        <v>0</v>
      </c>
      <c r="E24" s="520">
        <v>0.26</v>
      </c>
      <c r="F24" s="520">
        <v>2.77</v>
      </c>
      <c r="G24" s="51">
        <v>0.16</v>
      </c>
      <c r="H24" s="51">
        <v>0.1</v>
      </c>
      <c r="I24" s="520">
        <v>0.01</v>
      </c>
      <c r="J24" s="51">
        <v>4.3</v>
      </c>
      <c r="K24" s="520">
        <v>0.21</v>
      </c>
      <c r="L24" s="520">
        <v>0.16</v>
      </c>
      <c r="M24" s="520">
        <v>0.99</v>
      </c>
      <c r="N24" s="520">
        <v>3.46</v>
      </c>
      <c r="O24" s="520">
        <v>0.4</v>
      </c>
      <c r="P24" s="520">
        <v>0.41</v>
      </c>
      <c r="Q24" s="520">
        <v>2.42</v>
      </c>
      <c r="W24" s="520"/>
      <c r="X24" s="520"/>
      <c r="Y24" s="520"/>
      <c r="Z24" s="520"/>
      <c r="AA24" s="520"/>
      <c r="AB24" s="520"/>
      <c r="AC24" s="520"/>
      <c r="AD24" s="520"/>
      <c r="AE24" s="520"/>
      <c r="AH24" s="520"/>
    </row>
    <row r="25" spans="1:34" s="3" customFormat="1" x14ac:dyDescent="0.2">
      <c r="A25" s="303">
        <v>43348</v>
      </c>
      <c r="B25" s="520">
        <v>0.51</v>
      </c>
      <c r="C25" s="77">
        <v>0</v>
      </c>
      <c r="D25" s="77">
        <v>0</v>
      </c>
      <c r="E25" s="520">
        <v>1.21</v>
      </c>
      <c r="F25" s="520">
        <v>1.51</v>
      </c>
      <c r="G25" s="51">
        <v>3.83</v>
      </c>
      <c r="H25" s="520">
        <v>0.05</v>
      </c>
      <c r="I25" s="520">
        <v>0.03</v>
      </c>
      <c r="J25" s="520">
        <v>0.51</v>
      </c>
      <c r="K25" s="520">
        <v>0.21</v>
      </c>
      <c r="L25" s="520">
        <v>0.2</v>
      </c>
      <c r="M25" s="520">
        <v>0.53</v>
      </c>
      <c r="N25" s="520">
        <v>0.95</v>
      </c>
      <c r="O25" s="520">
        <v>1.63</v>
      </c>
      <c r="P25" s="520">
        <v>0.18</v>
      </c>
      <c r="Q25" s="520">
        <v>0.26</v>
      </c>
      <c r="W25" s="520"/>
      <c r="X25" s="520"/>
      <c r="Y25" s="520"/>
      <c r="Z25" s="520"/>
      <c r="AA25" s="520"/>
      <c r="AB25" s="520"/>
      <c r="AC25" s="520"/>
      <c r="AD25" s="520"/>
      <c r="AE25" s="520"/>
      <c r="AH25" s="520"/>
    </row>
    <row r="26" spans="1:34" s="3" customFormat="1" x14ac:dyDescent="0.2">
      <c r="A26" s="303">
        <v>43361</v>
      </c>
      <c r="B26" s="51">
        <v>2.5</v>
      </c>
      <c r="C26" s="520">
        <v>0.05</v>
      </c>
      <c r="D26" s="520">
        <v>0.04</v>
      </c>
      <c r="E26" s="520">
        <v>5.41</v>
      </c>
      <c r="F26" s="520">
        <v>0.47</v>
      </c>
      <c r="G26" s="51">
        <v>0.14000000000000001</v>
      </c>
      <c r="H26" s="520">
        <v>0.09</v>
      </c>
      <c r="I26" s="520">
        <v>0.06</v>
      </c>
      <c r="J26" s="520">
        <v>0.98</v>
      </c>
      <c r="K26" s="520">
        <v>0.24</v>
      </c>
      <c r="L26" s="520">
        <v>0.28000000000000003</v>
      </c>
      <c r="M26" s="520">
        <v>2.62</v>
      </c>
      <c r="N26" s="520">
        <v>0.82</v>
      </c>
      <c r="O26" s="520">
        <v>0.28000000000000003</v>
      </c>
      <c r="P26" s="520">
        <v>0.28000000000000003</v>
      </c>
      <c r="Q26" s="520">
        <v>0.62</v>
      </c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H26" s="520"/>
    </row>
    <row r="27" spans="1:34" s="3" customFormat="1" x14ac:dyDescent="0.2">
      <c r="A27" s="303">
        <v>43384</v>
      </c>
      <c r="B27" s="520">
        <v>0.15</v>
      </c>
      <c r="C27" s="520">
        <v>0.28000000000000003</v>
      </c>
      <c r="D27" s="520">
        <v>0.27</v>
      </c>
      <c r="E27" s="520">
        <v>0.23</v>
      </c>
      <c r="F27" s="520">
        <v>0.22</v>
      </c>
      <c r="G27" s="51">
        <v>0.11</v>
      </c>
      <c r="H27" s="520">
        <v>0.19</v>
      </c>
      <c r="I27" s="520">
        <v>0.26</v>
      </c>
      <c r="J27" s="51">
        <v>0.7</v>
      </c>
      <c r="K27" s="520">
        <v>0.57999999999999996</v>
      </c>
      <c r="L27" s="520">
        <v>0.53</v>
      </c>
      <c r="M27" s="520">
        <v>1.02</v>
      </c>
      <c r="N27" s="520">
        <v>0.63</v>
      </c>
      <c r="O27" s="520">
        <v>0.95</v>
      </c>
      <c r="P27" s="520">
        <v>0.43</v>
      </c>
      <c r="Q27" s="520">
        <v>0.73</v>
      </c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H27" s="520"/>
    </row>
    <row r="28" spans="1:34" s="3" customFormat="1" x14ac:dyDescent="0.2">
      <c r="A28" s="492">
        <v>43438</v>
      </c>
      <c r="B28" s="51">
        <v>0.3</v>
      </c>
      <c r="C28" s="51">
        <v>0.24</v>
      </c>
      <c r="D28" s="51">
        <v>0.24</v>
      </c>
      <c r="E28" s="51">
        <v>0.2</v>
      </c>
      <c r="F28" s="51">
        <v>0.16</v>
      </c>
      <c r="G28" s="51">
        <v>0</v>
      </c>
      <c r="H28" s="51">
        <v>0.27</v>
      </c>
      <c r="I28" s="51">
        <v>0.3</v>
      </c>
      <c r="J28" s="51">
        <v>0.85</v>
      </c>
      <c r="K28" s="51">
        <v>0.23</v>
      </c>
      <c r="L28" s="51">
        <v>0.25</v>
      </c>
      <c r="M28" s="51">
        <v>0.48</v>
      </c>
      <c r="N28" s="51">
        <v>0.25</v>
      </c>
      <c r="O28" s="51">
        <v>0.32</v>
      </c>
      <c r="P28" s="51">
        <v>0.3</v>
      </c>
      <c r="Q28" s="51">
        <v>0.25</v>
      </c>
      <c r="W28" s="520"/>
      <c r="X28" s="520"/>
      <c r="Z28" s="200"/>
      <c r="AA28" s="520"/>
      <c r="AB28" s="520"/>
      <c r="AC28" s="520"/>
      <c r="AD28" s="520"/>
      <c r="AE28" s="520"/>
      <c r="AH28" s="520"/>
    </row>
    <row r="29" spans="1:34" s="3" customFormat="1" x14ac:dyDescent="0.2">
      <c r="A29" s="492">
        <v>43601</v>
      </c>
      <c r="B29" s="520">
        <v>0.11</v>
      </c>
      <c r="C29" s="520">
        <v>1</v>
      </c>
      <c r="D29" s="520">
        <v>0.06</v>
      </c>
      <c r="E29" s="520">
        <v>0.09</v>
      </c>
      <c r="F29" s="520">
        <v>0.29299999999999998</v>
      </c>
      <c r="G29" s="51">
        <v>0.1</v>
      </c>
      <c r="H29" s="520">
        <v>7.0000000000000007E-2</v>
      </c>
      <c r="I29" s="520">
        <v>0.12</v>
      </c>
      <c r="J29" s="520">
        <v>0.47</v>
      </c>
      <c r="K29" s="520">
        <v>0.17</v>
      </c>
      <c r="L29" s="520">
        <v>0.12</v>
      </c>
      <c r="M29" s="520">
        <v>0.63</v>
      </c>
      <c r="N29" s="520">
        <v>0.1</v>
      </c>
      <c r="O29" s="520">
        <v>0.35</v>
      </c>
      <c r="P29" s="3">
        <v>0.17</v>
      </c>
      <c r="Q29" s="3">
        <v>0.22</v>
      </c>
      <c r="U29" s="520"/>
      <c r="V29" s="520"/>
      <c r="X29" s="200"/>
      <c r="Y29" s="520"/>
      <c r="Z29" s="520"/>
      <c r="AA29" s="520"/>
      <c r="AB29" s="520"/>
      <c r="AC29" s="520"/>
      <c r="AF29" s="520"/>
    </row>
    <row r="30" spans="1:34" s="3" customFormat="1" x14ac:dyDescent="0.2">
      <c r="A30" s="492">
        <v>43621</v>
      </c>
      <c r="B30" s="520">
        <v>0.11</v>
      </c>
      <c r="C30" s="520">
        <v>7.0000000000000007E-2</v>
      </c>
      <c r="D30" s="520">
        <v>0.08</v>
      </c>
      <c r="E30" s="520">
        <v>0.16</v>
      </c>
      <c r="F30" s="520">
        <v>0.09</v>
      </c>
      <c r="G30" s="520">
        <v>0.11</v>
      </c>
      <c r="H30" s="520">
        <v>7.0000000000000007E-2</v>
      </c>
      <c r="I30" s="520">
        <v>0.08</v>
      </c>
      <c r="J30" s="520">
        <v>0.65</v>
      </c>
      <c r="K30" s="520">
        <v>0.34</v>
      </c>
      <c r="L30" s="520">
        <v>0.38</v>
      </c>
      <c r="M30" s="520">
        <v>0.73</v>
      </c>
      <c r="N30" s="520">
        <v>0.39</v>
      </c>
      <c r="O30" s="520">
        <v>0.71</v>
      </c>
      <c r="P30" s="3">
        <v>0.34</v>
      </c>
      <c r="Q30" s="16">
        <v>0.3</v>
      </c>
      <c r="U30" s="520"/>
      <c r="V30" s="520"/>
      <c r="X30" s="200"/>
      <c r="Y30" s="520"/>
      <c r="Z30" s="520"/>
      <c r="AA30" s="520"/>
      <c r="AB30" s="520"/>
      <c r="AC30" s="520"/>
      <c r="AF30" s="520"/>
    </row>
    <row r="31" spans="1:34" s="3" customFormat="1" x14ac:dyDescent="0.2">
      <c r="A31" s="492">
        <v>43642</v>
      </c>
      <c r="B31" s="520">
        <v>0.16</v>
      </c>
      <c r="C31" s="520">
        <v>0.13</v>
      </c>
      <c r="D31" s="520">
        <v>0.15</v>
      </c>
      <c r="E31" s="520">
        <v>0.39</v>
      </c>
      <c r="F31" s="520">
        <v>1.44</v>
      </c>
      <c r="G31" s="520">
        <v>0.73</v>
      </c>
      <c r="H31" s="520">
        <v>0.09</v>
      </c>
      <c r="I31" s="520">
        <v>0.89</v>
      </c>
      <c r="J31" s="520">
        <v>0.26</v>
      </c>
      <c r="K31" s="520">
        <v>0.16</v>
      </c>
      <c r="L31" s="520">
        <v>0.18</v>
      </c>
      <c r="M31" s="520">
        <v>0.66</v>
      </c>
      <c r="N31" s="520">
        <v>1.39</v>
      </c>
      <c r="O31" s="520">
        <v>2.31</v>
      </c>
      <c r="P31" s="3">
        <v>0.14000000000000001</v>
      </c>
      <c r="Q31" s="3">
        <v>0.27</v>
      </c>
      <c r="U31" s="520"/>
      <c r="V31" s="520"/>
      <c r="X31" s="200"/>
      <c r="Y31" s="520"/>
      <c r="Z31" s="520"/>
      <c r="AA31" s="520"/>
      <c r="AB31" s="520"/>
      <c r="AC31" s="520"/>
      <c r="AF31" s="520"/>
    </row>
    <row r="32" spans="1:34" s="3" customFormat="1" x14ac:dyDescent="0.2">
      <c r="A32" s="492">
        <v>43655</v>
      </c>
      <c r="B32" s="520">
        <v>0.21</v>
      </c>
      <c r="C32" s="520">
        <v>0.11</v>
      </c>
      <c r="D32" s="520">
        <v>0.06</v>
      </c>
      <c r="E32" s="520">
        <v>0.83</v>
      </c>
      <c r="F32" s="520">
        <v>0.13</v>
      </c>
      <c r="G32" s="520">
        <v>0.19</v>
      </c>
      <c r="H32" s="520">
        <v>0.06</v>
      </c>
      <c r="I32" s="520">
        <v>0.09</v>
      </c>
      <c r="J32" s="520">
        <v>2.74</v>
      </c>
      <c r="K32" s="520">
        <v>0.95</v>
      </c>
      <c r="L32" s="520">
        <v>0.73</v>
      </c>
      <c r="M32" s="520">
        <v>9.76</v>
      </c>
      <c r="N32" s="520">
        <v>1.1000000000000001</v>
      </c>
      <c r="O32" s="520">
        <v>2.4500000000000002</v>
      </c>
      <c r="P32" s="3">
        <v>0.82</v>
      </c>
      <c r="Q32" s="3">
        <v>1.06</v>
      </c>
      <c r="U32" s="520"/>
      <c r="V32" s="520"/>
      <c r="X32" s="200"/>
      <c r="Y32" s="520"/>
      <c r="Z32" s="520"/>
      <c r="AA32" s="520"/>
      <c r="AB32" s="520"/>
      <c r="AC32" s="520"/>
      <c r="AF32" s="520"/>
    </row>
    <row r="33" spans="1:32" s="3" customFormat="1" x14ac:dyDescent="0.2">
      <c r="A33" s="492">
        <v>43670</v>
      </c>
      <c r="B33" s="520">
        <v>0.21</v>
      </c>
      <c r="C33" s="520">
        <v>0.1</v>
      </c>
      <c r="D33" s="520">
        <v>0.12</v>
      </c>
      <c r="E33" s="520">
        <v>0.04</v>
      </c>
      <c r="F33" s="520">
        <v>0.41</v>
      </c>
      <c r="G33" s="520">
        <v>10.31</v>
      </c>
      <c r="H33" s="520">
        <v>0.09</v>
      </c>
      <c r="I33" s="520">
        <v>0</v>
      </c>
      <c r="J33" s="520">
        <v>0.72</v>
      </c>
      <c r="K33" s="520">
        <v>0.18</v>
      </c>
      <c r="L33" s="520">
        <v>0.27</v>
      </c>
      <c r="M33" s="520">
        <v>0.26</v>
      </c>
      <c r="N33" s="520">
        <v>0.79</v>
      </c>
      <c r="O33" s="520">
        <v>113.11</v>
      </c>
      <c r="P33" s="520">
        <v>0.28999999999999998</v>
      </c>
      <c r="Q33" s="520">
        <v>0.27</v>
      </c>
      <c r="R33" s="520"/>
      <c r="S33" s="520"/>
      <c r="T33" s="520"/>
      <c r="U33" s="520"/>
      <c r="V33" s="520"/>
      <c r="X33" s="200"/>
      <c r="Y33" s="520"/>
      <c r="Z33" s="520"/>
      <c r="AA33" s="520"/>
      <c r="AB33" s="520"/>
      <c r="AC33" s="520"/>
      <c r="AF33" s="520"/>
    </row>
    <row r="34" spans="1:32" s="3" customFormat="1" x14ac:dyDescent="0.2">
      <c r="A34" s="492">
        <v>43683</v>
      </c>
      <c r="B34" s="520">
        <v>0.56999999999999995</v>
      </c>
      <c r="C34" s="520">
        <v>0.11</v>
      </c>
      <c r="D34" s="520">
        <v>0.1</v>
      </c>
      <c r="E34" s="520">
        <v>0.8</v>
      </c>
      <c r="F34" s="520">
        <v>0.56000000000000005</v>
      </c>
      <c r="G34" s="520">
        <v>0.3</v>
      </c>
      <c r="H34" s="520">
        <v>0.23</v>
      </c>
      <c r="I34" s="520">
        <v>0.62</v>
      </c>
      <c r="J34" s="520">
        <v>0.94</v>
      </c>
      <c r="K34" s="520">
        <v>0.17</v>
      </c>
      <c r="L34" s="520">
        <v>0.16</v>
      </c>
      <c r="M34" s="520">
        <v>3.68</v>
      </c>
      <c r="N34" s="520">
        <v>1.1100000000000001</v>
      </c>
      <c r="O34" s="520">
        <v>0.89</v>
      </c>
      <c r="P34" s="520">
        <v>0.25</v>
      </c>
      <c r="Q34" s="520">
        <v>1.21</v>
      </c>
      <c r="R34" s="520"/>
      <c r="S34" s="520"/>
      <c r="T34" s="520"/>
      <c r="U34" s="520"/>
      <c r="V34" s="520"/>
      <c r="X34" s="200"/>
      <c r="Y34" s="520"/>
      <c r="Z34" s="520"/>
      <c r="AA34" s="520"/>
      <c r="AB34" s="520"/>
      <c r="AC34" s="520"/>
      <c r="AF34" s="520"/>
    </row>
    <row r="35" spans="1:32" s="3" customFormat="1" x14ac:dyDescent="0.2">
      <c r="A35" s="492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X35" s="387"/>
      <c r="Y35" s="520"/>
      <c r="Z35" s="520"/>
      <c r="AA35" s="520"/>
      <c r="AB35" s="520"/>
      <c r="AC35" s="520"/>
      <c r="AF35" s="520"/>
    </row>
    <row r="36" spans="1:32" s="3" customFormat="1" x14ac:dyDescent="0.2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490" t="s">
        <v>381</v>
      </c>
      <c r="P36" s="362"/>
      <c r="Q36" s="362"/>
      <c r="R36" s="362"/>
      <c r="U36" s="520"/>
      <c r="V36" s="520"/>
      <c r="X36" s="387"/>
      <c r="Y36" s="520"/>
      <c r="Z36" s="520"/>
      <c r="AA36" s="520"/>
      <c r="AB36" s="520"/>
      <c r="AC36" s="520"/>
      <c r="AF36" s="520"/>
    </row>
    <row r="37" spans="1:32" s="3" customFormat="1" x14ac:dyDescent="0.2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490" t="s">
        <v>382</v>
      </c>
      <c r="P37" s="362"/>
      <c r="Q37" s="362"/>
      <c r="R37" s="362"/>
      <c r="U37" s="520"/>
      <c r="V37" s="520"/>
      <c r="X37" s="55"/>
      <c r="Y37" s="520"/>
      <c r="Z37" s="520"/>
      <c r="AA37" s="520"/>
      <c r="AB37" s="520"/>
      <c r="AC37" s="520"/>
      <c r="AF37" s="520"/>
    </row>
    <row r="38" spans="1:32" s="3" customFormat="1" x14ac:dyDescent="0.2">
      <c r="A38" s="520"/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490" t="s">
        <v>383</v>
      </c>
      <c r="P38" s="361"/>
      <c r="Q38" s="361"/>
      <c r="R38" s="361"/>
      <c r="U38" s="520"/>
      <c r="V38" s="520"/>
      <c r="X38" s="56"/>
      <c r="Y38" s="520"/>
      <c r="Z38" s="520"/>
      <c r="AA38" s="520"/>
      <c r="AB38" s="520"/>
      <c r="AC38" s="520"/>
      <c r="AF38" s="520"/>
    </row>
    <row r="39" spans="1:32" s="3" customFormat="1" x14ac:dyDescent="0.2">
      <c r="A39" s="520"/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X39" s="520"/>
      <c r="Y39" s="520"/>
      <c r="Z39" s="520"/>
      <c r="AA39" s="520"/>
      <c r="AB39" s="520"/>
      <c r="AC39" s="520"/>
      <c r="AF39" s="520"/>
    </row>
    <row r="40" spans="1:32" s="3" customFormat="1" x14ac:dyDescent="0.2">
      <c r="A40" s="520"/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X40" s="520"/>
      <c r="Y40" s="520"/>
      <c r="Z40" s="520"/>
      <c r="AA40" s="520"/>
      <c r="AB40" s="520"/>
      <c r="AC40" s="520"/>
      <c r="AF40" s="520"/>
    </row>
    <row r="41" spans="1:32" s="3" customFormat="1" x14ac:dyDescent="0.2">
      <c r="A41" s="520"/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X41" s="520"/>
      <c r="Y41" s="520"/>
      <c r="Z41" s="520"/>
      <c r="AA41" s="520"/>
      <c r="AB41" s="520"/>
      <c r="AC41" s="520"/>
      <c r="AF41" s="520"/>
    </row>
    <row r="42" spans="1:32" s="3" customFormat="1" x14ac:dyDescent="0.2">
      <c r="A42" s="520"/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X42" s="520"/>
      <c r="Y42" s="520"/>
      <c r="Z42" s="520"/>
      <c r="AA42" s="520"/>
      <c r="AB42" s="520"/>
      <c r="AC42" s="520"/>
      <c r="AF42" s="520"/>
    </row>
    <row r="43" spans="1:32" s="3" customFormat="1" x14ac:dyDescent="0.2">
      <c r="A43" s="520"/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X43" s="520"/>
      <c r="Y43" s="520"/>
      <c r="Z43" s="520"/>
      <c r="AA43" s="520"/>
      <c r="AB43" s="520"/>
      <c r="AC43" s="520"/>
      <c r="AF43" s="520"/>
    </row>
    <row r="44" spans="1:32" s="3" customFormat="1" x14ac:dyDescent="0.2">
      <c r="A44" s="520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X44" s="520"/>
      <c r="Y44" s="520"/>
      <c r="Z44" s="520"/>
      <c r="AA44" s="520"/>
      <c r="AB44" s="520"/>
      <c r="AC44" s="520"/>
      <c r="AF44" s="520"/>
    </row>
    <row r="45" spans="1:32" s="3" customFormat="1" x14ac:dyDescent="0.2">
      <c r="A45" s="520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X45" s="55"/>
      <c r="Y45" s="520"/>
      <c r="Z45" s="520"/>
      <c r="AA45" s="520"/>
      <c r="AB45" s="520"/>
      <c r="AC45" s="520"/>
      <c r="AF45" s="520"/>
    </row>
    <row r="46" spans="1:32" s="3" customFormat="1" x14ac:dyDescent="0.2">
      <c r="A46" s="520"/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</row>
    <row r="47" spans="1:32" s="3" customFormat="1" x14ac:dyDescent="0.2">
      <c r="A47" s="520"/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</row>
    <row r="48" spans="1:32" s="3" customFormat="1" x14ac:dyDescent="0.2">
      <c r="A48" s="520"/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</row>
    <row r="49" spans="1:24" s="3" customFormat="1" x14ac:dyDescent="0.2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</row>
    <row r="50" spans="1:24" s="3" customFormat="1" x14ac:dyDescent="0.2">
      <c r="A50" s="520"/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</row>
    <row r="51" spans="1:24" s="3" customFormat="1" x14ac:dyDescent="0.2">
      <c r="A51" s="520"/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</row>
    <row r="116" spans="1:12" x14ac:dyDescent="0.2">
      <c r="A116" s="520"/>
      <c r="B116" s="520"/>
      <c r="C116" s="520"/>
      <c r="D116" s="44"/>
      <c r="E116" s="44"/>
      <c r="F116" s="44"/>
      <c r="G116" s="44"/>
      <c r="H116" s="520"/>
      <c r="I116" s="520"/>
      <c r="J116" s="520"/>
      <c r="K116" s="520"/>
      <c r="L116" s="520"/>
    </row>
    <row r="117" spans="1:12" x14ac:dyDescent="0.2">
      <c r="A117" s="520"/>
      <c r="B117" s="520"/>
      <c r="C117" s="520"/>
      <c r="D117" s="44"/>
      <c r="E117" s="44"/>
      <c r="F117" s="44"/>
      <c r="G117" s="44"/>
      <c r="H117" s="520"/>
      <c r="I117" s="520"/>
      <c r="J117" s="520"/>
      <c r="K117" s="520"/>
      <c r="L117" s="520"/>
    </row>
    <row r="118" spans="1:12" x14ac:dyDescent="0.2">
      <c r="A118" s="520"/>
      <c r="B118" s="520"/>
      <c r="C118" s="520"/>
      <c r="D118" s="44"/>
      <c r="E118" s="44"/>
      <c r="F118" s="44"/>
      <c r="G118" s="44"/>
      <c r="H118" s="520"/>
      <c r="I118" s="520"/>
      <c r="J118" s="520"/>
      <c r="K118" s="520"/>
      <c r="L118" s="520"/>
    </row>
    <row r="119" spans="1:12" x14ac:dyDescent="0.2">
      <c r="A119" s="520"/>
      <c r="B119" s="520"/>
      <c r="C119" s="520"/>
      <c r="D119" s="520"/>
      <c r="E119" s="520"/>
      <c r="F119" s="520"/>
      <c r="G119" s="520"/>
      <c r="H119" s="520"/>
      <c r="I119" s="51"/>
      <c r="J119" s="520"/>
      <c r="K119" s="212"/>
      <c r="L119" s="520"/>
    </row>
    <row r="120" spans="1:12" x14ac:dyDescent="0.2">
      <c r="A120" s="520"/>
      <c r="B120" s="520"/>
      <c r="C120" s="520"/>
      <c r="D120" s="520"/>
      <c r="E120" s="520"/>
      <c r="F120" s="520"/>
      <c r="G120" s="520"/>
      <c r="H120" s="520"/>
      <c r="I120" s="51"/>
      <c r="J120" s="520"/>
      <c r="K120" s="520"/>
      <c r="L120" s="520"/>
    </row>
    <row r="121" spans="1:12" x14ac:dyDescent="0.2">
      <c r="A121" s="520"/>
      <c r="B121" s="520"/>
      <c r="C121" s="520"/>
      <c r="D121" s="520"/>
      <c r="E121" s="520"/>
      <c r="F121" s="520"/>
      <c r="G121" s="520"/>
      <c r="H121" s="520"/>
      <c r="I121" s="51"/>
      <c r="J121" s="520"/>
      <c r="K121" s="520"/>
      <c r="L121" s="520"/>
    </row>
    <row r="122" spans="1:12" x14ac:dyDescent="0.2">
      <c r="A122" s="520"/>
      <c r="B122" s="520"/>
      <c r="C122" s="520"/>
      <c r="D122" s="520"/>
      <c r="E122" s="520"/>
      <c r="F122" s="520"/>
      <c r="G122" s="520"/>
      <c r="H122" s="520"/>
      <c r="I122" s="51"/>
      <c r="J122" s="520"/>
      <c r="K122" s="212"/>
      <c r="L122" s="520"/>
    </row>
    <row r="128" spans="1:12" x14ac:dyDescent="0.2">
      <c r="A128" s="520"/>
      <c r="B128" s="520"/>
      <c r="C128" s="520"/>
      <c r="D128" s="44"/>
      <c r="E128" s="44"/>
      <c r="F128" s="44"/>
      <c r="G128" s="44"/>
      <c r="H128" s="44"/>
      <c r="I128" s="520"/>
      <c r="J128" s="520"/>
      <c r="K128" s="520"/>
      <c r="L128" s="520"/>
    </row>
    <row r="129" spans="1:8" x14ac:dyDescent="0.2">
      <c r="A129" s="520"/>
      <c r="B129" s="520"/>
      <c r="C129" s="520"/>
      <c r="D129" s="44"/>
      <c r="E129" s="44"/>
      <c r="F129" s="44"/>
      <c r="G129" s="44"/>
      <c r="H129" s="44"/>
    </row>
    <row r="130" spans="1:8" x14ac:dyDescent="0.2">
      <c r="A130" s="520"/>
      <c r="B130" s="520"/>
      <c r="C130" s="520"/>
      <c r="D130" s="520"/>
      <c r="E130" s="520"/>
      <c r="F130" s="520"/>
      <c r="G130" s="520"/>
      <c r="H130" s="520"/>
    </row>
    <row r="131" spans="1:8" s="460" customFormat="1" x14ac:dyDescent="0.2">
      <c r="A131" s="520"/>
      <c r="B131" s="520"/>
      <c r="C131" s="520"/>
      <c r="D131" s="520"/>
      <c r="E131" s="520"/>
      <c r="F131" s="520"/>
      <c r="G131" s="520"/>
      <c r="H131" s="520"/>
    </row>
    <row r="132" spans="1:8" s="460" customFormat="1" x14ac:dyDescent="0.2">
      <c r="A132" s="520"/>
      <c r="B132" s="520"/>
      <c r="C132" s="520"/>
      <c r="D132" s="520"/>
      <c r="E132" s="520"/>
      <c r="F132" s="520"/>
      <c r="G132" s="520"/>
      <c r="H132" s="520"/>
    </row>
    <row r="133" spans="1:8" s="460" customFormat="1" x14ac:dyDescent="0.2">
      <c r="A133" s="520"/>
      <c r="B133" s="520"/>
      <c r="C133" s="520"/>
      <c r="D133" s="520"/>
      <c r="E133" s="520"/>
      <c r="F133" s="520"/>
      <c r="G133" s="520"/>
      <c r="H133" s="520"/>
    </row>
    <row r="134" spans="1:8" s="460" customFormat="1" x14ac:dyDescent="0.2">
      <c r="A134" s="520"/>
      <c r="B134" s="520"/>
      <c r="C134" s="520"/>
      <c r="D134" s="520"/>
      <c r="E134" s="520"/>
      <c r="F134" s="520"/>
      <c r="G134" s="520"/>
      <c r="H134" s="520"/>
    </row>
    <row r="135" spans="1:8" s="460" customFormat="1" x14ac:dyDescent="0.2">
      <c r="A135" s="520"/>
      <c r="B135" s="520"/>
      <c r="C135" s="520"/>
      <c r="D135" s="520"/>
      <c r="E135" s="520"/>
      <c r="F135" s="520"/>
      <c r="G135" s="520"/>
      <c r="H135" s="520"/>
    </row>
    <row r="136" spans="1:8" s="460" customFormat="1" x14ac:dyDescent="0.2">
      <c r="A136" s="520"/>
      <c r="B136" s="520"/>
      <c r="C136" s="520"/>
      <c r="D136" s="520"/>
      <c r="E136" s="520"/>
      <c r="F136" s="520"/>
      <c r="G136" s="520"/>
      <c r="H136" s="520"/>
    </row>
    <row r="137" spans="1:8" x14ac:dyDescent="0.2">
      <c r="A137" s="520"/>
      <c r="B137" s="520"/>
      <c r="C137" s="520"/>
      <c r="D137" s="520"/>
      <c r="E137" s="520"/>
      <c r="F137" s="520"/>
      <c r="G137" s="520"/>
      <c r="H137" s="520"/>
    </row>
    <row r="138" spans="1:8" x14ac:dyDescent="0.2">
      <c r="A138" s="520"/>
      <c r="B138" s="520"/>
      <c r="C138" s="520"/>
      <c r="D138" s="520"/>
      <c r="E138" s="520"/>
      <c r="F138" s="520"/>
      <c r="G138" s="520"/>
      <c r="H138" s="520"/>
    </row>
    <row r="139" spans="1:8" x14ac:dyDescent="0.2">
      <c r="A139" s="520"/>
      <c r="B139" s="520"/>
      <c r="C139" s="520"/>
      <c r="D139" s="520"/>
      <c r="E139" s="520"/>
      <c r="F139" s="520"/>
      <c r="G139" s="520"/>
      <c r="H139" s="520"/>
    </row>
    <row r="140" spans="1:8" x14ac:dyDescent="0.2">
      <c r="A140" s="520"/>
      <c r="B140" s="520"/>
      <c r="C140" s="520"/>
      <c r="D140" s="520"/>
      <c r="E140" s="520"/>
      <c r="F140" s="520"/>
      <c r="G140" s="520"/>
      <c r="H140" s="520"/>
    </row>
    <row r="141" spans="1:8" x14ac:dyDescent="0.2">
      <c r="A141" s="520"/>
      <c r="B141" s="520"/>
      <c r="C141" s="520"/>
      <c r="D141" s="520"/>
      <c r="E141" s="520"/>
      <c r="F141" s="520"/>
      <c r="G141" s="520"/>
      <c r="H141" s="520"/>
    </row>
    <row r="142" spans="1:8" x14ac:dyDescent="0.2">
      <c r="A142" s="520"/>
      <c r="B142" s="520"/>
      <c r="C142" s="520"/>
      <c r="D142" s="520"/>
      <c r="E142" s="520"/>
      <c r="F142" s="520"/>
      <c r="G142" s="520"/>
      <c r="H142" s="520"/>
    </row>
    <row r="143" spans="1:8" x14ac:dyDescent="0.2">
      <c r="A143" s="520"/>
      <c r="B143" s="520"/>
      <c r="C143" s="520"/>
      <c r="D143" s="520"/>
      <c r="E143" s="520"/>
      <c r="F143" s="520"/>
      <c r="G143" s="520"/>
      <c r="H143" s="520"/>
    </row>
    <row r="308" spans="3:3" x14ac:dyDescent="0.2">
      <c r="C308" s="520"/>
    </row>
    <row r="334" spans="12:12" x14ac:dyDescent="0.2">
      <c r="L334" s="50" t="s">
        <v>358</v>
      </c>
    </row>
  </sheetData>
  <mergeCells count="2">
    <mergeCell ref="B1:I1"/>
    <mergeCell ref="J1:Q1"/>
  </mergeCells>
  <pageMargins left="0.75" right="0.75" top="1" bottom="1" header="0.5" footer="0.5"/>
  <pageSetup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L28"/>
  <sheetViews>
    <sheetView workbookViewId="0">
      <selection activeCell="J47" sqref="J47"/>
    </sheetView>
  </sheetViews>
  <sheetFormatPr baseColWidth="10" defaultColWidth="11" defaultRowHeight="16" x14ac:dyDescent="0.2"/>
  <cols>
    <col min="2" max="2" width="10.33203125" customWidth="1"/>
    <col min="3" max="3" width="34" customWidth="1"/>
  </cols>
  <sheetData>
    <row r="1" spans="1:12" x14ac:dyDescent="0.2">
      <c r="B1" t="s">
        <v>384</v>
      </c>
      <c r="D1" s="263" t="s">
        <v>113</v>
      </c>
      <c r="E1" s="265" t="s">
        <v>385</v>
      </c>
    </row>
    <row r="2" spans="1:12" x14ac:dyDescent="0.2">
      <c r="D2" s="263"/>
      <c r="F2" s="263"/>
      <c r="G2" s="265"/>
      <c r="I2" s="265"/>
    </row>
    <row r="3" spans="1:12" x14ac:dyDescent="0.2">
      <c r="A3" t="s">
        <v>386</v>
      </c>
      <c r="D3" s="111" t="s">
        <v>84</v>
      </c>
      <c r="E3" s="266" t="s">
        <v>84</v>
      </c>
      <c r="F3" t="s">
        <v>387</v>
      </c>
      <c r="G3" s="111" t="s">
        <v>85</v>
      </c>
      <c r="H3" s="266" t="s">
        <v>85</v>
      </c>
      <c r="I3" t="s">
        <v>387</v>
      </c>
      <c r="J3" s="111" t="s">
        <v>286</v>
      </c>
      <c r="K3" s="266" t="s">
        <v>286</v>
      </c>
      <c r="L3" s="79" t="s">
        <v>387</v>
      </c>
    </row>
    <row r="4" spans="1:12" s="43" customFormat="1" x14ac:dyDescent="0.2">
      <c r="A4" s="292">
        <v>42913</v>
      </c>
      <c r="B4" s="3" t="s">
        <v>104</v>
      </c>
      <c r="C4" s="200" t="s">
        <v>105</v>
      </c>
      <c r="D4" s="264">
        <v>8.92</v>
      </c>
      <c r="E4" s="267">
        <v>9.0299999999999994</v>
      </c>
      <c r="F4" s="243">
        <f>((E4-D4)/D4)*100</f>
        <v>1.2331838565022357</v>
      </c>
      <c r="G4" s="264">
        <v>12.44</v>
      </c>
      <c r="H4" s="267">
        <v>11.4</v>
      </c>
      <c r="I4" s="243">
        <f>((H4-G4)/G4)*100</f>
        <v>-8.3601286173633369</v>
      </c>
      <c r="J4" s="264">
        <v>21.2</v>
      </c>
      <c r="K4" s="267">
        <v>20.5</v>
      </c>
      <c r="L4" s="243">
        <f>((K4-J4)/J4)*100</f>
        <v>-3.3018867924528266</v>
      </c>
    </row>
    <row r="5" spans="1:12" s="43" customFormat="1" x14ac:dyDescent="0.2">
      <c r="B5" s="3" t="s">
        <v>108</v>
      </c>
      <c r="C5" s="181" t="s">
        <v>109</v>
      </c>
      <c r="D5" s="264">
        <v>8.66</v>
      </c>
      <c r="E5" s="267">
        <v>9.02</v>
      </c>
      <c r="F5" s="243">
        <f t="shared" ref="F5:F10" si="0">((E5-D5)/D5)*100</f>
        <v>4.157043879907615</v>
      </c>
      <c r="G5" s="264">
        <v>8</v>
      </c>
      <c r="H5" s="267">
        <v>9.4</v>
      </c>
      <c r="I5" s="243">
        <f t="shared" ref="I5:I10" si="1">((H5-G5)/G5)*100</f>
        <v>17.500000000000004</v>
      </c>
      <c r="J5" s="264">
        <v>19</v>
      </c>
      <c r="K5" s="267">
        <v>19.3</v>
      </c>
      <c r="L5" s="243">
        <f t="shared" ref="L5:L10" si="2">((K5-J5)/J5)*100</f>
        <v>1.5789473684210564</v>
      </c>
    </row>
    <row r="6" spans="1:12" s="43" customFormat="1" x14ac:dyDescent="0.2">
      <c r="B6" s="3" t="s">
        <v>116</v>
      </c>
      <c r="C6" s="181" t="s">
        <v>117</v>
      </c>
      <c r="D6" s="264">
        <v>8.74</v>
      </c>
      <c r="E6" s="267">
        <v>9.16</v>
      </c>
      <c r="F6" s="243">
        <f t="shared" si="0"/>
        <v>4.8054919908466811</v>
      </c>
      <c r="G6" s="264">
        <v>10.7</v>
      </c>
      <c r="H6" s="267">
        <v>13.7</v>
      </c>
      <c r="I6" s="243">
        <f t="shared" si="1"/>
        <v>28.037383177570096</v>
      </c>
      <c r="J6" s="264">
        <v>20</v>
      </c>
      <c r="K6" s="267">
        <v>20.8</v>
      </c>
      <c r="L6" s="243">
        <f t="shared" si="2"/>
        <v>4.0000000000000036</v>
      </c>
    </row>
    <row r="7" spans="1:12" s="43" customFormat="1" x14ac:dyDescent="0.2">
      <c r="B7" s="3" t="s">
        <v>124</v>
      </c>
      <c r="C7" s="181" t="s">
        <v>125</v>
      </c>
      <c r="D7" s="264">
        <v>9</v>
      </c>
      <c r="E7" s="267">
        <v>9.19</v>
      </c>
      <c r="F7" s="243">
        <f t="shared" si="0"/>
        <v>2.1111111111111058</v>
      </c>
      <c r="G7" s="264">
        <v>12.86</v>
      </c>
      <c r="H7" s="267">
        <v>12.8</v>
      </c>
      <c r="I7" s="243">
        <f t="shared" si="1"/>
        <v>-0.46656298600310048</v>
      </c>
      <c r="J7" s="264">
        <v>20.100000000000001</v>
      </c>
      <c r="K7" s="267">
        <v>20</v>
      </c>
      <c r="L7" s="243">
        <f t="shared" si="2"/>
        <v>-0.49751243781095228</v>
      </c>
    </row>
    <row r="8" spans="1:12" s="43" customFormat="1" x14ac:dyDescent="0.2">
      <c r="B8" s="3" t="s">
        <v>137</v>
      </c>
      <c r="C8" s="56" t="s">
        <v>138</v>
      </c>
      <c r="D8" s="264">
        <v>8.77</v>
      </c>
      <c r="E8" s="267">
        <v>9.02</v>
      </c>
      <c r="F8" s="243">
        <f t="shared" si="0"/>
        <v>2.8506271379703536</v>
      </c>
      <c r="G8" s="264">
        <v>9.4499999999999993</v>
      </c>
      <c r="H8" s="267">
        <v>8.9</v>
      </c>
      <c r="I8" s="243">
        <f t="shared" si="1"/>
        <v>-5.8201058201058098</v>
      </c>
      <c r="J8" s="264">
        <v>21</v>
      </c>
      <c r="K8" s="267">
        <v>21</v>
      </c>
      <c r="L8" s="243">
        <f t="shared" si="2"/>
        <v>0</v>
      </c>
    </row>
    <row r="9" spans="1:12" s="43" customFormat="1" x14ac:dyDescent="0.2">
      <c r="B9" s="3" t="s">
        <v>139</v>
      </c>
      <c r="C9" s="56" t="s">
        <v>140</v>
      </c>
      <c r="D9" s="264">
        <v>8.7799999999999994</v>
      </c>
      <c r="E9" s="267">
        <v>9.01</v>
      </c>
      <c r="F9" s="243">
        <f t="shared" si="0"/>
        <v>2.6195899772209619</v>
      </c>
      <c r="G9" s="264">
        <v>8.7799999999999994</v>
      </c>
      <c r="H9" s="267">
        <v>8.9</v>
      </c>
      <c r="I9" s="243">
        <f t="shared" si="1"/>
        <v>1.3667425968109455</v>
      </c>
      <c r="J9" s="264">
        <v>21</v>
      </c>
      <c r="K9" s="267">
        <v>21</v>
      </c>
      <c r="L9" s="243">
        <f t="shared" si="2"/>
        <v>0</v>
      </c>
    </row>
    <row r="10" spans="1:12" s="43" customFormat="1" x14ac:dyDescent="0.2">
      <c r="B10" s="3" t="s">
        <v>142</v>
      </c>
      <c r="C10" s="55" t="s">
        <v>143</v>
      </c>
      <c r="D10" s="264">
        <v>8.73</v>
      </c>
      <c r="E10" s="267">
        <v>9.1300000000000008</v>
      </c>
      <c r="F10" s="243">
        <f t="shared" si="0"/>
        <v>4.5819014891179881</v>
      </c>
      <c r="G10" s="264">
        <v>8.7100000000000009</v>
      </c>
      <c r="H10" s="267">
        <v>9.3000000000000007</v>
      </c>
      <c r="I10" s="243">
        <f t="shared" si="1"/>
        <v>6.7738231917336371</v>
      </c>
      <c r="J10" s="264">
        <v>21.4</v>
      </c>
      <c r="K10" s="267">
        <v>21.1</v>
      </c>
      <c r="L10" s="243">
        <f t="shared" si="2"/>
        <v>-1.4018691588784915</v>
      </c>
    </row>
    <row r="11" spans="1:12" x14ac:dyDescent="0.2">
      <c r="A11" s="292">
        <v>42941</v>
      </c>
      <c r="B11" s="3" t="s">
        <v>104</v>
      </c>
      <c r="C11" s="200" t="s">
        <v>105</v>
      </c>
      <c r="D11" s="246">
        <v>8.6</v>
      </c>
      <c r="E11" s="293">
        <v>8.39</v>
      </c>
      <c r="F11" s="243">
        <f t="shared" ref="F11:F23" si="3">((E11-D11)/D11)*100</f>
        <v>-2.4418604651162683</v>
      </c>
      <c r="G11" s="246">
        <v>11.99</v>
      </c>
      <c r="H11" s="293">
        <v>11.71</v>
      </c>
      <c r="I11" s="243">
        <f t="shared" ref="I11:I23" si="4">((H11-G11)/G11)*100</f>
        <v>-2.3352793994995777</v>
      </c>
      <c r="J11" s="246">
        <v>26.5</v>
      </c>
      <c r="K11" s="293">
        <v>25.9</v>
      </c>
      <c r="L11" s="243">
        <f t="shared" ref="L11:L23" si="5">((K11-J11)/J11)*100</f>
        <v>-2.2641509433962317</v>
      </c>
    </row>
    <row r="12" spans="1:12" x14ac:dyDescent="0.2">
      <c r="B12" s="3" t="s">
        <v>108</v>
      </c>
      <c r="C12" s="181" t="s">
        <v>109</v>
      </c>
      <c r="D12" s="246">
        <v>8.33</v>
      </c>
      <c r="E12" s="293">
        <v>8.01</v>
      </c>
      <c r="F12" s="243">
        <f t="shared" si="3"/>
        <v>-3.8415366146458614</v>
      </c>
      <c r="G12" s="246">
        <v>11.15</v>
      </c>
      <c r="H12" s="293">
        <v>6.93</v>
      </c>
      <c r="I12" s="243">
        <f t="shared" si="4"/>
        <v>-37.847533632287004</v>
      </c>
      <c r="J12" s="246">
        <v>19.8</v>
      </c>
      <c r="K12" s="293">
        <v>20.399999999999999</v>
      </c>
      <c r="L12" s="243">
        <f t="shared" si="5"/>
        <v>3.0303030303030192</v>
      </c>
    </row>
    <row r="13" spans="1:12" x14ac:dyDescent="0.2">
      <c r="B13" s="3" t="s">
        <v>116</v>
      </c>
      <c r="C13" s="181" t="s">
        <v>117</v>
      </c>
      <c r="D13" s="246">
        <v>8.76</v>
      </c>
      <c r="E13" s="293">
        <v>8.5399999999999991</v>
      </c>
      <c r="F13" s="243">
        <f t="shared" si="3"/>
        <v>-2.5114155251141628</v>
      </c>
      <c r="G13" s="246">
        <v>11.25</v>
      </c>
      <c r="H13" s="293">
        <v>12.67</v>
      </c>
      <c r="I13" s="243">
        <f t="shared" si="4"/>
        <v>12.62222222222222</v>
      </c>
      <c r="J13" s="246">
        <v>27.1</v>
      </c>
      <c r="K13" s="293">
        <v>24</v>
      </c>
      <c r="L13" s="243">
        <f t="shared" si="5"/>
        <v>-11.439114391143915</v>
      </c>
    </row>
    <row r="14" spans="1:12" x14ac:dyDescent="0.2">
      <c r="B14" s="3" t="s">
        <v>124</v>
      </c>
      <c r="C14" s="181" t="s">
        <v>125</v>
      </c>
      <c r="D14" s="246">
        <v>8.35</v>
      </c>
      <c r="E14" s="293">
        <v>8.35</v>
      </c>
      <c r="F14" s="243">
        <f t="shared" si="3"/>
        <v>0</v>
      </c>
      <c r="G14" s="246">
        <v>8.3699999999999992</v>
      </c>
      <c r="H14" s="293">
        <v>8.8000000000000007</v>
      </c>
      <c r="I14" s="243">
        <f t="shared" si="4"/>
        <v>5.1373954599761236</v>
      </c>
      <c r="J14" s="246">
        <v>22.6</v>
      </c>
      <c r="K14" s="293">
        <v>24.5</v>
      </c>
      <c r="L14" s="243">
        <f t="shared" si="5"/>
        <v>8.4070796460176922</v>
      </c>
    </row>
    <row r="15" spans="1:12" x14ac:dyDescent="0.2">
      <c r="B15" s="3" t="s">
        <v>137</v>
      </c>
      <c r="C15" s="56" t="s">
        <v>138</v>
      </c>
      <c r="D15" s="246">
        <v>8.85</v>
      </c>
      <c r="E15" s="293">
        <v>8.59</v>
      </c>
      <c r="F15" s="243">
        <f t="shared" si="3"/>
        <v>-2.9378531073446306</v>
      </c>
      <c r="G15" s="246">
        <v>11.37</v>
      </c>
      <c r="H15" s="293">
        <v>10.55</v>
      </c>
      <c r="I15" s="243">
        <f t="shared" si="4"/>
        <v>-7.2119613016710522</v>
      </c>
      <c r="J15" s="246">
        <v>24.4</v>
      </c>
      <c r="K15" s="293">
        <v>24.3</v>
      </c>
      <c r="L15" s="243">
        <f t="shared" si="5"/>
        <v>-0.40983606557376173</v>
      </c>
    </row>
    <row r="16" spans="1:12" x14ac:dyDescent="0.2">
      <c r="C16" s="59">
        <v>5</v>
      </c>
      <c r="D16" s="246">
        <v>8.75</v>
      </c>
      <c r="E16" s="293">
        <v>8.4</v>
      </c>
      <c r="F16" s="243">
        <f t="shared" si="3"/>
        <v>-3.999999999999996</v>
      </c>
      <c r="G16" s="246">
        <v>15.18</v>
      </c>
      <c r="H16" s="293">
        <v>13.92</v>
      </c>
      <c r="I16" s="243">
        <f t="shared" si="4"/>
        <v>-8.3003952569169961</v>
      </c>
      <c r="J16" s="246">
        <v>18.5</v>
      </c>
      <c r="K16" s="293">
        <v>17.899999999999999</v>
      </c>
      <c r="L16" s="243">
        <f t="shared" si="5"/>
        <v>-3.243243243243251</v>
      </c>
    </row>
    <row r="17" spans="1:12" x14ac:dyDescent="0.2">
      <c r="C17" s="59">
        <v>8</v>
      </c>
      <c r="D17" s="246">
        <v>8.49</v>
      </c>
      <c r="E17" s="293">
        <v>8.15</v>
      </c>
      <c r="F17" s="243">
        <f t="shared" si="3"/>
        <v>-4.0047114252061231</v>
      </c>
      <c r="G17" s="246">
        <v>13.98</v>
      </c>
      <c r="H17" s="293">
        <v>14.49</v>
      </c>
      <c r="I17" s="243">
        <f t="shared" si="4"/>
        <v>3.6480686695278952</v>
      </c>
      <c r="J17" s="246">
        <v>15.4</v>
      </c>
      <c r="K17" s="293">
        <v>14.3</v>
      </c>
      <c r="L17" s="243">
        <f t="shared" si="5"/>
        <v>-7.1428571428571415</v>
      </c>
    </row>
    <row r="18" spans="1:12" x14ac:dyDescent="0.2">
      <c r="C18" s="520" t="s">
        <v>240</v>
      </c>
      <c r="D18" s="246">
        <v>8.75</v>
      </c>
      <c r="E18" s="293">
        <v>8.34</v>
      </c>
      <c r="F18" s="243">
        <f t="shared" si="3"/>
        <v>-4.6857142857142877</v>
      </c>
      <c r="G18" s="246">
        <v>11.71</v>
      </c>
      <c r="H18" s="293">
        <v>10.41</v>
      </c>
      <c r="I18" s="243">
        <f t="shared" si="4"/>
        <v>-11.10162254483348</v>
      </c>
      <c r="J18" s="246">
        <v>21.4</v>
      </c>
      <c r="K18" s="293">
        <v>21.2</v>
      </c>
      <c r="L18" s="243">
        <f t="shared" si="5"/>
        <v>-0.93457943925233322</v>
      </c>
    </row>
    <row r="19" spans="1:12" x14ac:dyDescent="0.2">
      <c r="C19" s="59">
        <v>15.3</v>
      </c>
      <c r="D19" s="246">
        <v>7.93</v>
      </c>
      <c r="E19" s="293">
        <v>7.89</v>
      </c>
      <c r="F19" s="243">
        <f t="shared" si="3"/>
        <v>-0.50441361916771799</v>
      </c>
      <c r="G19" s="246">
        <v>7.74</v>
      </c>
      <c r="H19" s="293">
        <v>6.86</v>
      </c>
      <c r="I19" s="243">
        <f t="shared" si="4"/>
        <v>-11.369509043927648</v>
      </c>
      <c r="J19" s="246">
        <v>13.4</v>
      </c>
      <c r="K19" s="293">
        <v>11.9</v>
      </c>
      <c r="L19" s="243">
        <f t="shared" si="5"/>
        <v>-11.194029850746269</v>
      </c>
    </row>
    <row r="20" spans="1:12" x14ac:dyDescent="0.2">
      <c r="B20" s="3" t="s">
        <v>139</v>
      </c>
      <c r="C20" s="56" t="s">
        <v>140</v>
      </c>
      <c r="D20" s="246">
        <v>8.8800000000000008</v>
      </c>
      <c r="E20" s="293">
        <v>8.4</v>
      </c>
      <c r="F20" s="243">
        <f t="shared" si="3"/>
        <v>-5.4054054054054097</v>
      </c>
      <c r="G20" s="246">
        <v>11.68</v>
      </c>
      <c r="H20" s="293">
        <v>10.54</v>
      </c>
      <c r="I20" s="243">
        <f t="shared" si="4"/>
        <v>-9.7602739726027448</v>
      </c>
      <c r="J20" s="246">
        <v>25</v>
      </c>
      <c r="K20" s="293">
        <v>24.8</v>
      </c>
      <c r="L20" s="243">
        <f t="shared" si="5"/>
        <v>-0.79999999999999727</v>
      </c>
    </row>
    <row r="21" spans="1:12" x14ac:dyDescent="0.2">
      <c r="C21" s="59">
        <v>4</v>
      </c>
      <c r="D21" s="246">
        <v>8.92</v>
      </c>
      <c r="E21" s="293">
        <v>8.4700000000000006</v>
      </c>
      <c r="F21" s="243">
        <f t="shared" si="3"/>
        <v>-5.0448430493273468</v>
      </c>
      <c r="G21" s="246">
        <v>13.67</v>
      </c>
      <c r="H21" s="293">
        <v>11.93</v>
      </c>
      <c r="I21" s="243">
        <f t="shared" si="4"/>
        <v>-12.728602779809803</v>
      </c>
      <c r="J21" s="246">
        <v>22.2</v>
      </c>
      <c r="K21" s="293">
        <v>22.1</v>
      </c>
      <c r="L21" s="243">
        <f t="shared" si="5"/>
        <v>-0.45045045045044091</v>
      </c>
    </row>
    <row r="22" spans="1:12" x14ac:dyDescent="0.2">
      <c r="C22" s="520">
        <v>6.5</v>
      </c>
      <c r="D22" s="246">
        <v>8.51</v>
      </c>
      <c r="E22" s="293">
        <v>8.18</v>
      </c>
      <c r="F22" s="243">
        <f t="shared" si="3"/>
        <v>-3.8777908343125742</v>
      </c>
      <c r="G22" s="246">
        <v>14.14</v>
      </c>
      <c r="H22" s="293">
        <v>12.25</v>
      </c>
      <c r="I22" s="243">
        <f t="shared" si="4"/>
        <v>-13.366336633663369</v>
      </c>
      <c r="J22" s="246">
        <v>14.1</v>
      </c>
      <c r="K22" s="293">
        <v>13.1</v>
      </c>
      <c r="L22" s="243">
        <f t="shared" si="5"/>
        <v>-7.0921985815602842</v>
      </c>
    </row>
    <row r="23" spans="1:12" x14ac:dyDescent="0.2">
      <c r="C23" s="520">
        <v>18.3</v>
      </c>
      <c r="D23" s="246">
        <v>7.92</v>
      </c>
      <c r="E23" s="293">
        <v>7.77</v>
      </c>
      <c r="F23" s="243">
        <f t="shared" si="3"/>
        <v>-1.8939393939393985</v>
      </c>
      <c r="G23" s="246">
        <v>6.88</v>
      </c>
      <c r="H23" s="293">
        <v>5.83</v>
      </c>
      <c r="I23" s="243">
        <f t="shared" si="4"/>
        <v>-15.261627906976742</v>
      </c>
      <c r="J23" s="246">
        <v>14.1</v>
      </c>
      <c r="K23" s="293">
        <v>12.8</v>
      </c>
      <c r="L23" s="243">
        <f t="shared" si="5"/>
        <v>-9.2198581560283621</v>
      </c>
    </row>
    <row r="25" spans="1:12" x14ac:dyDescent="0.2">
      <c r="A25" s="292">
        <v>42941</v>
      </c>
      <c r="B25" s="3" t="s">
        <v>388</v>
      </c>
      <c r="C25" s="200" t="s">
        <v>389</v>
      </c>
      <c r="E25" s="267">
        <v>8.6199999999999992</v>
      </c>
      <c r="F25" s="243"/>
      <c r="H25" s="267">
        <v>13.61</v>
      </c>
      <c r="I25" s="243"/>
      <c r="K25" s="267">
        <v>27.6</v>
      </c>
      <c r="L25" s="243"/>
    </row>
    <row r="26" spans="1:12" x14ac:dyDescent="0.2">
      <c r="A26" s="292">
        <v>42976</v>
      </c>
      <c r="B26" s="3" t="s">
        <v>390</v>
      </c>
      <c r="C26" s="200" t="s">
        <v>391</v>
      </c>
      <c r="E26" s="293">
        <v>8.98</v>
      </c>
      <c r="H26" s="293">
        <v>7.99</v>
      </c>
      <c r="L26">
        <v>23.4</v>
      </c>
    </row>
    <row r="28" spans="1:12" x14ac:dyDescent="0.2">
      <c r="C28" t="s">
        <v>392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15</vt:i4>
      </vt:variant>
    </vt:vector>
  </HeadingPairs>
  <TitlesOfParts>
    <vt:vector size="21" baseType="lpstr">
      <vt:lpstr>Weather</vt:lpstr>
      <vt:lpstr>In situ chemistry</vt:lpstr>
      <vt:lpstr>by date</vt:lpstr>
      <vt:lpstr>by station</vt:lpstr>
      <vt:lpstr>PC vs. Chl</vt:lpstr>
      <vt:lpstr>pH_DO_UW-TreeFrog</vt:lpstr>
      <vt:lpstr>ratios</vt:lpstr>
      <vt:lpstr>PC RFU (log)</vt:lpstr>
      <vt:lpstr>Phycocyanin</vt:lpstr>
      <vt:lpstr>Chlo_RFU (log)</vt:lpstr>
      <vt:lpstr>Chlorophyll</vt:lpstr>
      <vt:lpstr>pH</vt:lpstr>
      <vt:lpstr>2017 DO curve</vt:lpstr>
      <vt:lpstr>2018 DO curve</vt:lpstr>
      <vt:lpstr>2019 DO curve</vt:lpstr>
      <vt:lpstr>DO</vt:lpstr>
      <vt:lpstr>temp</vt:lpstr>
      <vt:lpstr>cond</vt:lpstr>
      <vt:lpstr>depth profile_south</vt:lpstr>
      <vt:lpstr>depth profile_centre</vt:lpstr>
      <vt:lpstr>depth profile_north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Crumb</dc:creator>
  <cp:keywords/>
  <dc:description/>
  <cp:lastModifiedBy>Jill Crumb</cp:lastModifiedBy>
  <cp:revision/>
  <dcterms:created xsi:type="dcterms:W3CDTF">2011-06-24T02:40:42Z</dcterms:created>
  <dcterms:modified xsi:type="dcterms:W3CDTF">2019-08-13T20:55:14Z</dcterms:modified>
  <cp:category/>
  <cp:contentStatus/>
</cp:coreProperties>
</file>